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90" windowWidth="15480" windowHeight="11505" activeTab="2"/>
  </bookViews>
  <sheets>
    <sheet name="ADF" sheetId="4" r:id="rId1"/>
    <sheet name="Typ 20" sheetId="1" r:id="rId2"/>
    <sheet name="Typ22.3" sheetId="2" r:id="rId3"/>
    <sheet name="Zusatzinformationen" sheetId="3" r:id="rId4"/>
  </sheets>
  <calcPr calcId="145621"/>
</workbook>
</file>

<file path=xl/calcChain.xml><?xml version="1.0" encoding="utf-8"?>
<calcChain xmlns="http://schemas.openxmlformats.org/spreadsheetml/2006/main">
  <c r="E8" i="2" l="1"/>
  <c r="G9" i="1"/>
  <c r="E11" i="2" l="1"/>
  <c r="G12" i="1" l="1"/>
  <c r="F9" i="2" l="1"/>
  <c r="E9" i="2" s="1"/>
  <c r="H10" i="1"/>
  <c r="G10" i="1" s="1"/>
  <c r="E4" i="2" l="1"/>
  <c r="E3" i="2"/>
  <c r="I4" i="1" l="1"/>
  <c r="F4" i="1"/>
  <c r="D20" i="4"/>
  <c r="B14" i="4" s="1"/>
  <c r="G5" i="1" l="1"/>
  <c r="G4" i="1"/>
  <c r="G7" i="1" s="1"/>
  <c r="H4" i="1" s="1"/>
  <c r="C23" i="1"/>
  <c r="G11" i="1"/>
  <c r="C19" i="4"/>
  <c r="G13" i="1" l="1"/>
  <c r="H13" i="1" s="1"/>
  <c r="C21" i="4"/>
  <c r="C20" i="4"/>
  <c r="F18" i="4" s="1"/>
  <c r="F19" i="4" s="1"/>
  <c r="D23" i="2" l="1"/>
  <c r="D20" i="2"/>
  <c r="E7" i="2"/>
  <c r="C19" i="2"/>
  <c r="C20" i="2"/>
  <c r="C23" i="2"/>
  <c r="C21" i="2"/>
  <c r="E6" i="2"/>
  <c r="F3" i="2" s="1"/>
  <c r="D21" i="2" l="1"/>
  <c r="E10" i="2" l="1"/>
  <c r="D19" i="2"/>
  <c r="E12" i="2" l="1"/>
  <c r="F12" i="2" s="1"/>
  <c r="D22" i="2"/>
  <c r="D26" i="2" s="1"/>
  <c r="E28" i="2" l="1"/>
  <c r="D28" i="2" s="1"/>
  <c r="E26" i="2"/>
  <c r="C27" i="1" l="1"/>
  <c r="C25" i="1"/>
  <c r="C24" i="1"/>
  <c r="D27" i="1" l="1"/>
  <c r="D23" i="1" l="1"/>
  <c r="D24" i="1"/>
  <c r="D33" i="1"/>
  <c r="D26" i="1"/>
  <c r="D30" i="1" l="1"/>
  <c r="E30" i="1" s="1"/>
  <c r="E32" i="1"/>
  <c r="D32" i="1" s="1"/>
</calcChain>
</file>

<file path=xl/sharedStrings.xml><?xml version="1.0" encoding="utf-8"?>
<sst xmlns="http://schemas.openxmlformats.org/spreadsheetml/2006/main" count="136" uniqueCount="84">
  <si>
    <t>Aeti</t>
  </si>
  <si>
    <t>MAZ</t>
  </si>
  <si>
    <t>Aeti-Zustand</t>
  </si>
  <si>
    <t>EQR</t>
  </si>
  <si>
    <t>Aeti-Ergeb</t>
  </si>
  <si>
    <t>Zustand</t>
  </si>
  <si>
    <t>Potenzial</t>
  </si>
  <si>
    <t>DIV</t>
  </si>
  <si>
    <t>auf "0,2-Skala" angepasst</t>
  </si>
  <si>
    <t>Potenzial hier noch nicht gefragt</t>
  </si>
  <si>
    <t>NGT</t>
  </si>
  <si>
    <r>
      <t>MAZ</t>
    </r>
    <r>
      <rPr>
        <b/>
        <vertAlign val="subscript"/>
        <sz val="11"/>
        <color theme="1"/>
        <rFont val="Calibri"/>
        <family val="2"/>
        <scheme val="minor"/>
      </rPr>
      <t>NGT</t>
    </r>
  </si>
  <si>
    <t>EQR-Zustand_ges</t>
  </si>
  <si>
    <t>Maz</t>
  </si>
  <si>
    <t>Gesamt_EQR</t>
  </si>
  <si>
    <t>Div (Fisher)</t>
  </si>
  <si>
    <t>Tax_GT</t>
  </si>
  <si>
    <t>VLBI</t>
  </si>
  <si>
    <t xml:space="preserve"> </t>
  </si>
  <si>
    <t>VGBI</t>
  </si>
  <si>
    <t>AETV+</t>
  </si>
  <si>
    <t>Metrics</t>
  </si>
  <si>
    <t>Ergebnis</t>
  </si>
  <si>
    <t>Aeti_Hstrom</t>
  </si>
  <si>
    <t>MAZ_TaxGT</t>
  </si>
  <si>
    <t>Div</t>
  </si>
  <si>
    <t>optional</t>
  </si>
  <si>
    <t xml:space="preserve"> -</t>
  </si>
  <si>
    <t>* VGBI muß noch gewichtet werden durch den Anteil (ha) des VL-Gewässers am WK</t>
  </si>
  <si>
    <t>Gesamt</t>
  </si>
  <si>
    <t>Gesamt + VGBI</t>
  </si>
  <si>
    <t>&gt;2 - 5% dann 17,5% Gewicht</t>
  </si>
  <si>
    <t>&lt;2% 10% Gewicht</t>
  </si>
  <si>
    <t>Ökol. Zustand</t>
  </si>
  <si>
    <t>Aeti (original Skala)</t>
  </si>
  <si>
    <t>angepasst auf 0,2 , 0,4, 06 etc.</t>
  </si>
  <si>
    <t>Gewichtung</t>
  </si>
  <si>
    <t>Modul ADF</t>
  </si>
  <si>
    <t>Anteil %</t>
  </si>
  <si>
    <r>
      <t>Modul MAZ</t>
    </r>
    <r>
      <rPr>
        <b/>
        <vertAlign val="subscript"/>
        <sz val="14"/>
        <color theme="1"/>
        <rFont val="Calibri"/>
        <family val="2"/>
        <scheme val="minor"/>
      </rPr>
      <t>NGT</t>
    </r>
  </si>
  <si>
    <t>Modul AeTI</t>
  </si>
  <si>
    <t>Interne Gewichtung M</t>
  </si>
  <si>
    <t>EQR MODUL 1 - 3</t>
  </si>
  <si>
    <t>abhängig vom Flächenanteil</t>
  </si>
  <si>
    <t xml:space="preserve"> &gt;10% Fläche dann dann 25% -Gewicht am Gesamtergebnis</t>
  </si>
  <si>
    <t>EQR MODUL 4</t>
  </si>
  <si>
    <r>
      <t>Gesamt EQR</t>
    </r>
    <r>
      <rPr>
        <b/>
        <vertAlign val="subscript"/>
        <sz val="14"/>
        <color theme="1"/>
        <rFont val="Calibri"/>
        <family val="2"/>
        <scheme val="minor"/>
      </rPr>
      <t>M1-4</t>
    </r>
  </si>
  <si>
    <t>Beispiel</t>
  </si>
  <si>
    <r>
      <rPr>
        <sz val="10"/>
        <rFont val="Times New Roman"/>
        <family val="1"/>
      </rPr>
      <t>α</t>
    </r>
    <r>
      <rPr>
        <sz val="12.5"/>
        <rFont val="Calibri"/>
        <family val="2"/>
      </rPr>
      <t>x</t>
    </r>
  </si>
  <si>
    <r>
      <rPr>
        <sz val="10"/>
        <rFont val="Times New Roman"/>
        <family val="1"/>
      </rPr>
      <t>α</t>
    </r>
    <r>
      <rPr>
        <sz val="12.5"/>
        <rFont val="Calibri"/>
        <family val="2"/>
      </rPr>
      <t>x²/2</t>
    </r>
  </si>
  <si>
    <r>
      <rPr>
        <sz val="10"/>
        <rFont val="Times New Roman"/>
        <family val="1"/>
      </rPr>
      <t>α</t>
    </r>
    <r>
      <rPr>
        <sz val="12.5"/>
        <rFont val="Calibri"/>
        <family val="2"/>
      </rPr>
      <t>x³/3</t>
    </r>
  </si>
  <si>
    <r>
      <rPr>
        <sz val="10"/>
        <rFont val="Times New Roman"/>
        <family val="1"/>
      </rPr>
      <t>α</t>
    </r>
    <r>
      <rPr>
        <sz val="12.5"/>
        <rFont val="Calibri"/>
        <family val="2"/>
      </rPr>
      <t>x</t>
    </r>
    <r>
      <rPr>
        <vertAlign val="superscript"/>
        <sz val="12.5"/>
        <rFont val="Calibri"/>
        <family val="2"/>
      </rPr>
      <t>4</t>
    </r>
    <r>
      <rPr>
        <sz val="12.5"/>
        <rFont val="Calibri"/>
        <family val="2"/>
      </rPr>
      <t>/4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</si>
  <si>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Times New Roman"/>
        <family val="1"/>
      </rPr>
      <t>α</t>
    </r>
    <r>
      <rPr>
        <sz val="12.5"/>
        <rFont val="Calibri"/>
        <family val="2"/>
      </rPr>
      <t>x</t>
    </r>
    <r>
      <rPr>
        <vertAlign val="superscript"/>
        <sz val="12.5"/>
        <rFont val="Calibri"/>
        <family val="2"/>
      </rPr>
      <t>5</t>
    </r>
    <r>
      <rPr>
        <sz val="12.5"/>
        <rFont val="Calibri"/>
        <family val="2"/>
      </rPr>
      <t>/5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</si>
  <si>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Times New Roman"/>
        <family val="1"/>
      </rPr>
      <t>α</t>
    </r>
    <r>
      <rPr>
        <sz val="12.5"/>
        <rFont val="Calibri"/>
        <family val="2"/>
      </rPr>
      <t>x5/6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</si>
  <si>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Times New Roman"/>
        <family val="1"/>
      </rPr>
      <t>α</t>
    </r>
    <r>
      <rPr>
        <sz val="12.5"/>
        <rFont val="Calibri"/>
        <family val="2"/>
      </rPr>
      <t>x6/7</t>
    </r>
    <r>
      <rPr>
        <sz val="11"/>
        <color theme="1"/>
        <rFont val="Calibri"/>
        <family val="2"/>
        <scheme val="minor"/>
      </rPr>
      <t/>
    </r>
  </si>
  <si>
    <r>
      <rPr>
        <sz val="10"/>
        <rFont val="Times New Roman"/>
        <family val="1"/>
      </rPr>
      <t>α</t>
    </r>
    <r>
      <rPr>
        <sz val="12.5"/>
        <rFont val="Calibri"/>
        <family val="2"/>
      </rPr>
      <t>x7/8</t>
    </r>
    <r>
      <rPr>
        <sz val="11"/>
        <color theme="1"/>
        <rFont val="Calibri"/>
        <family val="2"/>
        <scheme val="minor"/>
      </rPr>
      <t/>
    </r>
  </si>
  <si>
    <t>ADF_modifiziert</t>
  </si>
  <si>
    <t>Ref-Abundanzsumme "8 Teilproben" gesetzt Ind./m²</t>
  </si>
  <si>
    <t>Gewichtete Abundanz bei N Ref 2,5 Mio.</t>
  </si>
  <si>
    <t>Eingabefeld</t>
  </si>
  <si>
    <t>Taxazahl (gesamt 8 Teilproben)</t>
  </si>
  <si>
    <t>Abundanzsumme (8 Teilproben)</t>
  </si>
  <si>
    <t>Schätzer x</t>
  </si>
  <si>
    <t xml:space="preserve"> 1-x/x*ln(1-x) = S/N</t>
  </si>
  <si>
    <t>dieser Term muß S/N entsprechen (aber mögl. nicht &lt; S/N)</t>
  </si>
  <si>
    <t>S/N</t>
  </si>
  <si>
    <t>α</t>
  </si>
  <si>
    <t>ok</t>
  </si>
  <si>
    <t>Einbindung Ergebnis Modul 4 (VGBI) z.B.</t>
  </si>
  <si>
    <t>M1</t>
  </si>
  <si>
    <t>M2</t>
  </si>
  <si>
    <t>M3</t>
  </si>
  <si>
    <t>M4</t>
  </si>
  <si>
    <r>
      <t>EQR Module</t>
    </r>
    <r>
      <rPr>
        <b/>
        <vertAlign val="subscript"/>
        <sz val="14"/>
        <color theme="1"/>
        <rFont val="Calibri"/>
        <family val="2"/>
        <scheme val="minor"/>
      </rPr>
      <t>1 - 3</t>
    </r>
    <r>
      <rPr>
        <b/>
        <sz val="14"/>
        <color theme="1"/>
        <rFont val="Calibri"/>
        <family val="2"/>
        <scheme val="minor"/>
      </rPr>
      <t xml:space="preserve"> = 0,5     EQR Modul</t>
    </r>
    <r>
      <rPr>
        <b/>
        <vertAlign val="subscript"/>
        <sz val="14"/>
        <color theme="1"/>
        <rFont val="Calibri"/>
        <family val="2"/>
        <scheme val="minor"/>
      </rPr>
      <t>4</t>
    </r>
    <r>
      <rPr>
        <b/>
        <sz val="14"/>
        <color theme="1"/>
        <rFont val="Calibri"/>
        <family val="2"/>
        <scheme val="minor"/>
      </rPr>
      <t xml:space="preserve"> = 0,65</t>
    </r>
  </si>
  <si>
    <t>Fläche am WK  ca. 3% = 10% Anteil am Ges.-EQR</t>
  </si>
  <si>
    <t>(G= Gewichtungsfaktor %-Anteil des  Vorlandgewässers)</t>
  </si>
  <si>
    <t>Fisher-Div-Index</t>
  </si>
  <si>
    <t>(nur Werte zwischen 0 und 1, i.d.R. &gt;0,99)</t>
  </si>
  <si>
    <t>Eingabefelder</t>
  </si>
  <si>
    <t>Module</t>
  </si>
  <si>
    <t xml:space="preserve">Module </t>
  </si>
  <si>
    <t>(0,5*10-1+0,65*1)/10</t>
  </si>
  <si>
    <r>
      <t>(EQR</t>
    </r>
    <r>
      <rPr>
        <b/>
        <vertAlign val="subscript"/>
        <sz val="14"/>
        <color theme="1"/>
        <rFont val="Calibri"/>
        <family val="2"/>
        <scheme val="minor"/>
      </rPr>
      <t xml:space="preserve">M1-3 </t>
    </r>
    <r>
      <rPr>
        <b/>
        <sz val="14"/>
        <color theme="1"/>
        <rFont val="Calibri"/>
        <family val="2"/>
        <scheme val="minor"/>
      </rPr>
      <t>*(10-G*0,1) + EQR</t>
    </r>
    <r>
      <rPr>
        <b/>
        <vertAlign val="subscript"/>
        <sz val="14"/>
        <color theme="1"/>
        <rFont val="Calibri"/>
        <family val="2"/>
        <scheme val="minor"/>
      </rPr>
      <t>M4</t>
    </r>
    <r>
      <rPr>
        <b/>
        <sz val="14"/>
        <color theme="1"/>
        <rFont val="Calibri"/>
        <family val="2"/>
        <scheme val="minor"/>
      </rPr>
      <t>*(G*0,1))/10</t>
    </r>
  </si>
  <si>
    <r>
      <t xml:space="preserve">VLG= 3% Flächenanteil </t>
    </r>
    <r>
      <rPr>
        <b/>
        <sz val="10"/>
        <color theme="1"/>
        <rFont val="Calibri"/>
        <family val="2"/>
        <scheme val="minor"/>
      </rPr>
      <t>= 10% Anteil am Gesamt EQR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</si>
</sst>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"/>
    <numFmt numFmtId="167" formatCode="0.0000"/>
  </numFmts>
  <fonts count="4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0"/>
      <name val="Times New Roman"/>
      <family val="1"/>
    </font>
    <font>
      <sz val="12.5"/>
      <name val="Calibri"/>
      <family val="2"/>
    </font>
    <font>
      <vertAlign val="superscript"/>
      <sz val="12.5"/>
      <name val="Calibri"/>
      <family val="2"/>
    </font>
    <font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color rgb="FFFF0000"/>
      <name val="Times New Roman"/>
      <family val="1"/>
    </font>
    <font>
      <b/>
      <sz val="1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Times New Roman"/>
      <family val="1"/>
    </font>
    <font>
      <b/>
      <sz val="14"/>
      <color rgb="FFC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b/>
      <sz val="11"/>
      <color theme="6" tint="0.3999755851924192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6"/>
      <color theme="4" tint="-0.249977111117893"/>
      <name val="Times New Roman"/>
      <family val="1"/>
    </font>
    <font>
      <b/>
      <sz val="11"/>
      <color theme="4" tint="-0.249977111117893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Alignment="1">
      <alignment horizontal="center"/>
    </xf>
    <xf numFmtId="0" fontId="0" fillId="12" borderId="0" xfId="0" applyFill="1" applyAlignment="1">
      <alignment horizontal="center"/>
    </xf>
    <xf numFmtId="0" fontId="11" fillId="12" borderId="0" xfId="0" applyFont="1" applyFill="1"/>
    <xf numFmtId="0" fontId="1" fillId="12" borderId="1" xfId="0" applyFont="1" applyFill="1" applyBorder="1"/>
    <xf numFmtId="0" fontId="0" fillId="12" borderId="0" xfId="0" applyFill="1"/>
    <xf numFmtId="0" fontId="0" fillId="12" borderId="15" xfId="0" applyFill="1" applyBorder="1"/>
    <xf numFmtId="0" fontId="6" fillId="12" borderId="11" xfId="0" applyFont="1" applyFill="1" applyBorder="1"/>
    <xf numFmtId="0" fontId="6" fillId="12" borderId="0" xfId="0" applyFont="1" applyFill="1"/>
    <xf numFmtId="0" fontId="0" fillId="12" borderId="0" xfId="0" applyFill="1" applyBorder="1" applyAlignment="1">
      <alignment horizontal="center"/>
    </xf>
    <xf numFmtId="0" fontId="6" fillId="12" borderId="15" xfId="0" applyFont="1" applyFill="1" applyBorder="1"/>
    <xf numFmtId="0" fontId="0" fillId="12" borderId="0" xfId="0" applyFill="1" applyBorder="1"/>
    <xf numFmtId="0" fontId="0" fillId="12" borderId="2" xfId="0" applyFill="1" applyBorder="1"/>
    <xf numFmtId="0" fontId="0" fillId="12" borderId="19" xfId="0" applyFill="1" applyBorder="1"/>
    <xf numFmtId="0" fontId="12" fillId="12" borderId="4" xfId="0" applyFont="1" applyFill="1" applyBorder="1"/>
    <xf numFmtId="0" fontId="12" fillId="12" borderId="6" xfId="0" applyFont="1" applyFill="1" applyBorder="1"/>
    <xf numFmtId="0" fontId="12" fillId="12" borderId="20" xfId="0" applyFont="1" applyFill="1" applyBorder="1"/>
    <xf numFmtId="0" fontId="13" fillId="12" borderId="5" xfId="0" applyFont="1" applyFill="1" applyBorder="1"/>
    <xf numFmtId="0" fontId="6" fillId="12" borderId="30" xfId="0" applyFont="1" applyFill="1" applyBorder="1"/>
    <xf numFmtId="0" fontId="0" fillId="12" borderId="6" xfId="0" applyFill="1" applyBorder="1"/>
    <xf numFmtId="0" fontId="0" fillId="12" borderId="20" xfId="0" applyFill="1" applyBorder="1"/>
    <xf numFmtId="0" fontId="17" fillId="0" borderId="0" xfId="0" applyFont="1" applyAlignment="1">
      <alignment horizontal="center"/>
    </xf>
    <xf numFmtId="0" fontId="0" fillId="12" borderId="18" xfId="0" applyFill="1" applyBorder="1"/>
    <xf numFmtId="0" fontId="6" fillId="12" borderId="32" xfId="0" applyFont="1" applyFill="1" applyBorder="1"/>
    <xf numFmtId="0" fontId="1" fillId="12" borderId="13" xfId="0" applyFont="1" applyFill="1" applyBorder="1"/>
    <xf numFmtId="0" fontId="17" fillId="12" borderId="0" xfId="0" applyFont="1" applyFill="1" applyAlignment="1">
      <alignment horizontal="center"/>
    </xf>
    <xf numFmtId="0" fontId="0" fillId="14" borderId="0" xfId="0" applyFill="1"/>
    <xf numFmtId="0" fontId="12" fillId="14" borderId="0" xfId="0" applyFont="1" applyFill="1"/>
    <xf numFmtId="0" fontId="18" fillId="14" borderId="11" xfId="0" applyFont="1" applyFill="1" applyBorder="1"/>
    <xf numFmtId="0" fontId="18" fillId="14" borderId="16" xfId="0" applyFont="1" applyFill="1" applyBorder="1"/>
    <xf numFmtId="0" fontId="18" fillId="14" borderId="13" xfId="0" applyFont="1" applyFill="1" applyBorder="1"/>
    <xf numFmtId="0" fontId="18" fillId="14" borderId="17" xfId="0" applyFont="1" applyFill="1" applyBorder="1"/>
    <xf numFmtId="0" fontId="12" fillId="14" borderId="1" xfId="0" applyFont="1" applyFill="1" applyBorder="1"/>
    <xf numFmtId="0" fontId="12" fillId="14" borderId="1" xfId="0" applyFont="1" applyFill="1" applyBorder="1" applyAlignment="1">
      <alignment horizontal="center"/>
    </xf>
    <xf numFmtId="0" fontId="0" fillId="14" borderId="11" xfId="0" applyFill="1" applyBorder="1"/>
    <xf numFmtId="0" fontId="0" fillId="14" borderId="16" xfId="0" applyFill="1" applyBorder="1"/>
    <xf numFmtId="0" fontId="0" fillId="14" borderId="12" xfId="0" applyFill="1" applyBorder="1"/>
    <xf numFmtId="0" fontId="0" fillId="14" borderId="32" xfId="0" applyFill="1" applyBorder="1"/>
    <xf numFmtId="0" fontId="0" fillId="14" borderId="0" xfId="0" applyFill="1" applyBorder="1"/>
    <xf numFmtId="0" fontId="0" fillId="14" borderId="33" xfId="0" applyFill="1" applyBorder="1"/>
    <xf numFmtId="0" fontId="0" fillId="14" borderId="13" xfId="0" applyFill="1" applyBorder="1"/>
    <xf numFmtId="0" fontId="0" fillId="14" borderId="17" xfId="0" applyFill="1" applyBorder="1"/>
    <xf numFmtId="0" fontId="0" fillId="14" borderId="14" xfId="0" applyFill="1" applyBorder="1"/>
    <xf numFmtId="0" fontId="18" fillId="14" borderId="32" xfId="0" applyFont="1" applyFill="1" applyBorder="1"/>
    <xf numFmtId="0" fontId="18" fillId="14" borderId="0" xfId="0" applyFont="1" applyFill="1" applyBorder="1"/>
    <xf numFmtId="0" fontId="18" fillId="14" borderId="33" xfId="0" applyFont="1" applyFill="1" applyBorder="1"/>
    <xf numFmtId="0" fontId="20" fillId="14" borderId="0" xfId="0" applyFont="1" applyFill="1" applyAlignment="1">
      <alignment horizontal="left"/>
    </xf>
    <xf numFmtId="0" fontId="13" fillId="14" borderId="0" xfId="0" applyFont="1" applyFill="1"/>
    <xf numFmtId="0" fontId="12" fillId="11" borderId="0" xfId="0" applyFont="1" applyFill="1" applyAlignment="1">
      <alignment horizontal="left"/>
    </xf>
    <xf numFmtId="0" fontId="12" fillId="11" borderId="0" xfId="0" applyFont="1" applyFill="1"/>
    <xf numFmtId="0" fontId="0" fillId="11" borderId="0" xfId="0" applyFill="1"/>
    <xf numFmtId="0" fontId="20" fillId="11" borderId="0" xfId="0" applyFont="1" applyFill="1" applyAlignment="1">
      <alignment horizontal="left"/>
    </xf>
    <xf numFmtId="0" fontId="12" fillId="8" borderId="0" xfId="0" applyFont="1" applyFill="1"/>
    <xf numFmtId="0" fontId="13" fillId="8" borderId="0" xfId="0" applyFont="1" applyFill="1"/>
    <xf numFmtId="0" fontId="12" fillId="14" borderId="16" xfId="0" applyFont="1" applyFill="1" applyBorder="1"/>
    <xf numFmtId="0" fontId="40" fillId="14" borderId="16" xfId="0" applyFont="1" applyFill="1" applyBorder="1"/>
    <xf numFmtId="0" fontId="40" fillId="14" borderId="17" xfId="0" applyFont="1" applyFill="1" applyBorder="1"/>
    <xf numFmtId="9" fontId="40" fillId="14" borderId="12" xfId="0" applyNumberFormat="1" applyFont="1" applyFill="1" applyBorder="1"/>
    <xf numFmtId="9" fontId="40" fillId="14" borderId="14" xfId="0" applyNumberFormat="1" applyFont="1" applyFill="1" applyBorder="1"/>
    <xf numFmtId="0" fontId="1" fillId="18" borderId="0" xfId="0" applyFont="1" applyFill="1" applyProtection="1">
      <protection locked="0"/>
    </xf>
    <xf numFmtId="0" fontId="1" fillId="18" borderId="0" xfId="0" applyFont="1" applyFill="1" applyAlignment="1" applyProtection="1">
      <alignment vertical="top"/>
      <protection locked="0"/>
    </xf>
    <xf numFmtId="0" fontId="0" fillId="12" borderId="0" xfId="0" applyFill="1" applyProtection="1">
      <protection hidden="1"/>
    </xf>
    <xf numFmtId="0" fontId="0" fillId="0" borderId="0" xfId="0" applyProtection="1">
      <protection hidden="1"/>
    </xf>
    <xf numFmtId="0" fontId="21" fillId="12" borderId="0" xfId="0" applyFont="1" applyFill="1" applyAlignment="1" applyProtection="1">
      <alignment vertical="top" wrapText="1"/>
      <protection hidden="1"/>
    </xf>
    <xf numFmtId="0" fontId="22" fillId="12" borderId="0" xfId="0" applyFont="1" applyFill="1" applyAlignment="1" applyProtection="1">
      <alignment vertical="top" wrapText="1"/>
      <protection hidden="1"/>
    </xf>
    <xf numFmtId="0" fontId="26" fillId="12" borderId="0" xfId="0" applyFont="1" applyFill="1" applyAlignment="1" applyProtection="1">
      <alignment vertical="top" wrapText="1"/>
      <protection hidden="1"/>
    </xf>
    <xf numFmtId="0" fontId="27" fillId="8" borderId="2" xfId="0" applyFont="1" applyFill="1" applyBorder="1" applyAlignment="1" applyProtection="1">
      <alignment vertical="top" wrapText="1"/>
      <protection hidden="1"/>
    </xf>
    <xf numFmtId="0" fontId="28" fillId="8" borderId="19" xfId="0" applyFont="1" applyFill="1" applyBorder="1" applyAlignment="1" applyProtection="1">
      <alignment vertical="top" wrapText="1"/>
      <protection hidden="1"/>
    </xf>
    <xf numFmtId="0" fontId="28" fillId="8" borderId="8" xfId="0" applyFont="1" applyFill="1" applyBorder="1" applyAlignment="1" applyProtection="1">
      <alignment vertical="top" wrapText="1"/>
      <protection hidden="1"/>
    </xf>
    <xf numFmtId="0" fontId="29" fillId="12" borderId="0" xfId="0" applyFont="1" applyFill="1" applyAlignment="1" applyProtection="1">
      <alignment vertical="top" wrapText="1"/>
      <protection hidden="1"/>
    </xf>
    <xf numFmtId="0" fontId="27" fillId="8" borderId="4" xfId="0" applyFont="1" applyFill="1" applyBorder="1" applyAlignment="1" applyProtection="1">
      <alignment vertical="top" wrapText="1"/>
      <protection hidden="1"/>
    </xf>
    <xf numFmtId="0" fontId="28" fillId="8" borderId="0" xfId="0" applyFont="1" applyFill="1" applyBorder="1" applyAlignment="1" applyProtection="1">
      <alignment vertical="top" wrapText="1"/>
      <protection hidden="1"/>
    </xf>
    <xf numFmtId="0" fontId="28" fillId="8" borderId="10" xfId="0" applyFont="1" applyFill="1" applyBorder="1" applyAlignment="1" applyProtection="1">
      <alignment vertical="top" wrapText="1"/>
      <protection hidden="1"/>
    </xf>
    <xf numFmtId="0" fontId="30" fillId="10" borderId="0" xfId="0" applyFont="1" applyFill="1" applyAlignment="1" applyProtection="1">
      <alignment vertical="top" wrapText="1"/>
      <protection hidden="1"/>
    </xf>
    <xf numFmtId="164" fontId="43" fillId="8" borderId="35" xfId="0" applyNumberFormat="1" applyFont="1" applyFill="1" applyBorder="1" applyAlignment="1" applyProtection="1">
      <alignment vertical="top" wrapText="1"/>
      <protection hidden="1"/>
    </xf>
    <xf numFmtId="0" fontId="43" fillId="8" borderId="16" xfId="0" applyFont="1" applyFill="1" applyBorder="1" applyAlignment="1" applyProtection="1">
      <alignment vertical="top"/>
      <protection hidden="1"/>
    </xf>
    <xf numFmtId="0" fontId="43" fillId="8" borderId="36" xfId="0" applyFont="1" applyFill="1" applyBorder="1" applyAlignment="1" applyProtection="1">
      <alignment vertical="top" wrapText="1"/>
      <protection hidden="1"/>
    </xf>
    <xf numFmtId="3" fontId="30" fillId="10" borderId="0" xfId="0" applyNumberFormat="1" applyFont="1" applyFill="1" applyAlignment="1" applyProtection="1">
      <alignment vertical="top" wrapText="1"/>
      <protection hidden="1"/>
    </xf>
    <xf numFmtId="0" fontId="27" fillId="8" borderId="0" xfId="0" applyFont="1" applyFill="1" applyBorder="1" applyAlignment="1" applyProtection="1">
      <alignment vertical="top"/>
      <protection hidden="1"/>
    </xf>
    <xf numFmtId="0" fontId="27" fillId="8" borderId="17" xfId="0" applyFont="1" applyFill="1" applyBorder="1" applyAlignment="1" applyProtection="1">
      <alignment vertical="top"/>
      <protection hidden="1"/>
    </xf>
    <xf numFmtId="0" fontId="28" fillId="8" borderId="38" xfId="0" applyFont="1" applyFill="1" applyBorder="1" applyAlignment="1" applyProtection="1">
      <alignment vertical="top" wrapText="1"/>
      <protection hidden="1"/>
    </xf>
    <xf numFmtId="0" fontId="27" fillId="8" borderId="34" xfId="0" applyFont="1" applyFill="1" applyBorder="1" applyAlignment="1" applyProtection="1">
      <alignment vertical="top" wrapText="1"/>
      <protection hidden="1"/>
    </xf>
    <xf numFmtId="0" fontId="28" fillId="8" borderId="40" xfId="0" applyFont="1" applyFill="1" applyBorder="1" applyAlignment="1" applyProtection="1">
      <alignment vertical="top" wrapText="1"/>
      <protection hidden="1"/>
    </xf>
    <xf numFmtId="0" fontId="28" fillId="8" borderId="4" xfId="0" applyFont="1" applyFill="1" applyBorder="1" applyAlignment="1" applyProtection="1">
      <alignment vertical="top" wrapText="1"/>
      <protection hidden="1"/>
    </xf>
    <xf numFmtId="0" fontId="21" fillId="8" borderId="0" xfId="0" applyFont="1" applyFill="1" applyAlignment="1" applyProtection="1">
      <alignment vertical="top" wrapText="1"/>
      <protection hidden="1"/>
    </xf>
    <xf numFmtId="166" fontId="32" fillId="8" borderId="0" xfId="0" applyNumberFormat="1" applyFont="1" applyFill="1" applyAlignment="1" applyProtection="1">
      <alignment horizontal="center" vertical="top" wrapText="1"/>
      <protection hidden="1"/>
    </xf>
    <xf numFmtId="0" fontId="33" fillId="8" borderId="39" xfId="0" applyFont="1" applyFill="1" applyBorder="1" applyAlignment="1" applyProtection="1">
      <alignment vertical="top" wrapText="1"/>
      <protection hidden="1"/>
    </xf>
    <xf numFmtId="166" fontId="42" fillId="8" borderId="34" xfId="0" applyNumberFormat="1" applyFont="1" applyFill="1" applyBorder="1" applyAlignment="1" applyProtection="1">
      <alignment vertical="top" wrapText="1"/>
      <protection hidden="1"/>
    </xf>
    <xf numFmtId="0" fontId="34" fillId="8" borderId="40" xfId="0" applyFont="1" applyFill="1" applyBorder="1" applyAlignment="1" applyProtection="1">
      <alignment horizontal="center" vertical="top" wrapText="1"/>
      <protection hidden="1"/>
    </xf>
    <xf numFmtId="0" fontId="34" fillId="8" borderId="0" xfId="0" applyFont="1" applyFill="1" applyAlignment="1" applyProtection="1">
      <alignment horizontal="center" vertical="center" wrapText="1"/>
      <protection hidden="1"/>
    </xf>
    <xf numFmtId="0" fontId="11" fillId="8" borderId="39" xfId="0" applyFont="1" applyFill="1" applyBorder="1" applyAlignment="1" applyProtection="1">
      <alignment wrapText="1"/>
      <protection hidden="1"/>
    </xf>
    <xf numFmtId="166" fontId="31" fillId="8" borderId="34" xfId="0" applyNumberFormat="1" applyFont="1" applyFill="1" applyBorder="1" applyAlignment="1" applyProtection="1">
      <alignment wrapText="1"/>
      <protection hidden="1"/>
    </xf>
    <xf numFmtId="164" fontId="44" fillId="8" borderId="40" xfId="0" applyNumberFormat="1" applyFont="1" applyFill="1" applyBorder="1" applyAlignment="1" applyProtection="1">
      <alignment horizontal="center" wrapText="1"/>
      <protection hidden="1"/>
    </xf>
    <xf numFmtId="0" fontId="30" fillId="8" borderId="0" xfId="0" applyFont="1" applyFill="1" applyAlignment="1" applyProtection="1">
      <alignment horizontal="right" vertical="top" wrapText="1"/>
      <protection hidden="1"/>
    </xf>
    <xf numFmtId="0" fontId="27" fillId="8" borderId="0" xfId="0" applyFont="1" applyFill="1" applyAlignment="1" applyProtection="1">
      <alignment horizontal="center" vertical="top" wrapText="1"/>
      <protection hidden="1"/>
    </xf>
    <xf numFmtId="0" fontId="46" fillId="5" borderId="39" xfId="0" applyFont="1" applyFill="1" applyBorder="1" applyAlignment="1" applyProtection="1">
      <alignment wrapText="1"/>
      <protection hidden="1"/>
    </xf>
    <xf numFmtId="2" fontId="45" fillId="5" borderId="34" xfId="0" applyNumberFormat="1" applyFont="1" applyFill="1" applyBorder="1" applyAlignment="1" applyProtection="1">
      <alignment wrapText="1"/>
      <protection hidden="1"/>
    </xf>
    <xf numFmtId="0" fontId="28" fillId="5" borderId="40" xfId="0" applyFont="1" applyFill="1" applyBorder="1" applyAlignment="1" applyProtection="1">
      <alignment wrapText="1"/>
      <protection hidden="1"/>
    </xf>
    <xf numFmtId="2" fontId="35" fillId="12" borderId="0" xfId="0" applyNumberFormat="1" applyFont="1" applyFill="1" applyAlignment="1" applyProtection="1">
      <alignment horizontal="center" vertical="top" wrapText="1"/>
      <protection hidden="1"/>
    </xf>
    <xf numFmtId="2" fontId="36" fillId="12" borderId="0" xfId="0" applyNumberFormat="1" applyFont="1" applyFill="1" applyAlignment="1" applyProtection="1">
      <alignment horizontal="center" vertical="top" wrapText="1"/>
      <protection hidden="1"/>
    </xf>
    <xf numFmtId="0" fontId="21" fillId="12" borderId="0" xfId="0" applyFont="1" applyFill="1" applyAlignment="1" applyProtection="1">
      <alignment horizontal="center" vertical="top" wrapText="1"/>
      <protection hidden="1"/>
    </xf>
    <xf numFmtId="0" fontId="28" fillId="8" borderId="6" xfId="0" applyFont="1" applyFill="1" applyBorder="1" applyAlignment="1" applyProtection="1">
      <alignment vertical="top" wrapText="1"/>
      <protection hidden="1"/>
    </xf>
    <xf numFmtId="0" fontId="28" fillId="8" borderId="20" xfId="0" applyFont="1" applyFill="1" applyBorder="1" applyAlignment="1" applyProtection="1">
      <alignment vertical="top" wrapText="1"/>
      <protection hidden="1"/>
    </xf>
    <xf numFmtId="0" fontId="28" fillId="8" borderId="9" xfId="0" applyFont="1" applyFill="1" applyBorder="1" applyAlignment="1" applyProtection="1">
      <alignment vertical="top" wrapText="1"/>
      <protection hidden="1"/>
    </xf>
    <xf numFmtId="0" fontId="41" fillId="12" borderId="0" xfId="0" applyFont="1" applyFill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2" fillId="12" borderId="0" xfId="0" applyFont="1" applyFill="1" applyAlignment="1" applyProtection="1">
      <alignment horizontal="center"/>
      <protection hidden="1"/>
    </xf>
    <xf numFmtId="0" fontId="0" fillId="12" borderId="21" xfId="0" applyFill="1" applyBorder="1" applyAlignment="1" applyProtection="1">
      <alignment horizontal="center"/>
      <protection hidden="1"/>
    </xf>
    <xf numFmtId="0" fontId="0" fillId="12" borderId="22" xfId="0" applyFill="1" applyBorder="1" applyAlignment="1" applyProtection="1">
      <alignment horizontal="center"/>
      <protection hidden="1"/>
    </xf>
    <xf numFmtId="0" fontId="0" fillId="12" borderId="23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12" borderId="0" xfId="0" applyFill="1" applyAlignment="1" applyProtection="1">
      <alignment horizontal="center"/>
      <protection hidden="1"/>
    </xf>
    <xf numFmtId="0" fontId="0" fillId="12" borderId="24" xfId="0" applyFill="1" applyBorder="1" applyAlignment="1" applyProtection="1">
      <alignment horizontal="center"/>
      <protection hidden="1"/>
    </xf>
    <xf numFmtId="0" fontId="0" fillId="12" borderId="1" xfId="0" applyFill="1" applyBorder="1" applyAlignment="1" applyProtection="1">
      <alignment horizontal="center"/>
      <protection hidden="1"/>
    </xf>
    <xf numFmtId="0" fontId="0" fillId="12" borderId="25" xfId="0" applyFill="1" applyBorder="1" applyAlignment="1" applyProtection="1">
      <alignment horizontal="center"/>
      <protection hidden="1"/>
    </xf>
    <xf numFmtId="164" fontId="0" fillId="2" borderId="1" xfId="0" applyNumberFormat="1" applyFill="1" applyBorder="1" applyAlignment="1" applyProtection="1">
      <alignment horizontal="center"/>
      <protection hidden="1"/>
    </xf>
    <xf numFmtId="0" fontId="0" fillId="5" borderId="1" xfId="0" applyFill="1" applyBorder="1" applyAlignment="1" applyProtection="1">
      <alignment horizontal="center"/>
      <protection hidden="1"/>
    </xf>
    <xf numFmtId="2" fontId="1" fillId="2" borderId="24" xfId="0" applyNumberFormat="1" applyFont="1" applyFill="1" applyBorder="1" applyAlignment="1" applyProtection="1">
      <alignment horizontal="center"/>
      <protection hidden="1"/>
    </xf>
    <xf numFmtId="2" fontId="4" fillId="6" borderId="1" xfId="0" applyNumberFormat="1" applyFont="1" applyFill="1" applyBorder="1" applyAlignment="1" applyProtection="1">
      <alignment horizontal="center"/>
      <protection hidden="1"/>
    </xf>
    <xf numFmtId="0" fontId="1" fillId="6" borderId="1" xfId="0" applyFont="1" applyFill="1" applyBorder="1" applyAlignment="1" applyProtection="1">
      <alignment horizontal="center"/>
      <protection hidden="1"/>
    </xf>
    <xf numFmtId="0" fontId="0" fillId="7" borderId="1" xfId="0" applyFill="1" applyBorder="1" applyAlignment="1" applyProtection="1">
      <alignment horizontal="center"/>
      <protection hidden="1"/>
    </xf>
    <xf numFmtId="0" fontId="0" fillId="0" borderId="26" xfId="0" applyBorder="1" applyAlignment="1" applyProtection="1">
      <alignment horizontal="center"/>
      <protection hidden="1"/>
    </xf>
    <xf numFmtId="2" fontId="4" fillId="5" borderId="27" xfId="0" applyNumberFormat="1" applyFont="1" applyFill="1" applyBorder="1" applyAlignment="1" applyProtection="1">
      <alignment horizontal="center"/>
      <protection hidden="1"/>
    </xf>
    <xf numFmtId="0" fontId="0" fillId="12" borderId="27" xfId="0" applyFill="1" applyBorder="1" applyAlignment="1" applyProtection="1">
      <alignment horizontal="center"/>
      <protection hidden="1"/>
    </xf>
    <xf numFmtId="0" fontId="0" fillId="12" borderId="28" xfId="0" applyFill="1" applyBorder="1" applyAlignment="1" applyProtection="1">
      <alignment horizontal="center"/>
      <protection hidden="1"/>
    </xf>
    <xf numFmtId="0" fontId="0" fillId="8" borderId="1" xfId="0" applyFill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left"/>
      <protection hidden="1"/>
    </xf>
    <xf numFmtId="0" fontId="0" fillId="12" borderId="0" xfId="0" applyFill="1" applyBorder="1" applyAlignment="1" applyProtection="1">
      <alignment horizontal="center"/>
      <protection hidden="1"/>
    </xf>
    <xf numFmtId="0" fontId="1" fillId="12" borderId="0" xfId="0" applyFont="1" applyFill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10" borderId="1" xfId="0" applyFill="1" applyBorder="1" applyAlignment="1" applyProtection="1">
      <alignment horizontal="center"/>
      <protection hidden="1"/>
    </xf>
    <xf numFmtId="0" fontId="1" fillId="12" borderId="2" xfId="0" applyFont="1" applyFill="1" applyBorder="1" applyAlignment="1" applyProtection="1">
      <alignment horizontal="center"/>
      <protection hidden="1"/>
    </xf>
    <xf numFmtId="2" fontId="1" fillId="6" borderId="8" xfId="0" applyNumberFormat="1" applyFont="1" applyFill="1" applyBorder="1" applyAlignment="1" applyProtection="1">
      <alignment horizontal="center"/>
      <protection hidden="1"/>
    </xf>
    <xf numFmtId="0" fontId="0" fillId="17" borderId="0" xfId="0" applyFill="1" applyBorder="1" applyAlignment="1" applyProtection="1">
      <alignment horizontal="center"/>
      <protection hidden="1"/>
    </xf>
    <xf numFmtId="0" fontId="1" fillId="12" borderId="6" xfId="0" applyFont="1" applyFill="1" applyBorder="1" applyAlignment="1" applyProtection="1">
      <alignment horizontal="center"/>
      <protection hidden="1"/>
    </xf>
    <xf numFmtId="2" fontId="1" fillId="11" borderId="9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6" fillId="0" borderId="10" xfId="0" applyFont="1" applyBorder="1" applyAlignment="1" applyProtection="1">
      <alignment horizontal="center"/>
      <protection hidden="1"/>
    </xf>
    <xf numFmtId="0" fontId="6" fillId="12" borderId="0" xfId="0" applyFont="1" applyFill="1" applyProtection="1">
      <protection hidden="1"/>
    </xf>
    <xf numFmtId="0" fontId="6" fillId="12" borderId="4" xfId="0" applyFont="1" applyFill="1" applyBorder="1" applyAlignment="1" applyProtection="1">
      <alignment horizontal="center"/>
      <protection hidden="1"/>
    </xf>
    <xf numFmtId="2" fontId="0" fillId="9" borderId="3" xfId="0" applyNumberFormat="1" applyFont="1" applyFill="1" applyBorder="1" applyAlignment="1" applyProtection="1">
      <alignment horizontal="center"/>
      <protection hidden="1"/>
    </xf>
    <xf numFmtId="165" fontId="7" fillId="9" borderId="0" xfId="0" applyNumberFormat="1" applyFont="1" applyFill="1" applyBorder="1" applyAlignment="1" applyProtection="1">
      <alignment horizontal="center"/>
      <protection hidden="1"/>
    </xf>
    <xf numFmtId="0" fontId="0" fillId="0" borderId="10" xfId="0" applyBorder="1" applyProtection="1">
      <protection hidden="1"/>
    </xf>
    <xf numFmtId="0" fontId="1" fillId="12" borderId="4" xfId="0" applyFont="1" applyFill="1" applyBorder="1" applyAlignment="1" applyProtection="1">
      <alignment horizontal="center"/>
      <protection hidden="1"/>
    </xf>
    <xf numFmtId="2" fontId="1" fillId="13" borderId="3" xfId="0" applyNumberFormat="1" applyFont="1" applyFill="1" applyBorder="1" applyAlignment="1" applyProtection="1">
      <alignment horizontal="center"/>
      <protection hidden="1"/>
    </xf>
    <xf numFmtId="2" fontId="9" fillId="9" borderId="5" xfId="0" applyNumberFormat="1" applyFont="1" applyFill="1" applyBorder="1" applyAlignment="1" applyProtection="1">
      <alignment horizontal="center"/>
      <protection hidden="1"/>
    </xf>
    <xf numFmtId="165" fontId="6" fillId="0" borderId="10" xfId="0" applyNumberFormat="1" applyFont="1" applyBorder="1" applyAlignment="1" applyProtection="1">
      <alignment horizontal="center"/>
      <protection hidden="1"/>
    </xf>
    <xf numFmtId="2" fontId="1" fillId="2" borderId="3" xfId="0" applyNumberFormat="1" applyFont="1" applyFill="1" applyBorder="1" applyAlignment="1" applyProtection="1">
      <alignment horizontal="center"/>
      <protection hidden="1"/>
    </xf>
    <xf numFmtId="0" fontId="1" fillId="14" borderId="5" xfId="0" applyFont="1" applyFill="1" applyBorder="1" applyAlignment="1" applyProtection="1">
      <alignment horizontal="left"/>
      <protection hidden="1"/>
    </xf>
    <xf numFmtId="0" fontId="0" fillId="14" borderId="7" xfId="0" applyFill="1" applyBorder="1" applyAlignment="1" applyProtection="1">
      <alignment horizontal="center"/>
      <protection hidden="1"/>
    </xf>
    <xf numFmtId="0" fontId="10" fillId="14" borderId="5" xfId="0" applyFont="1" applyFill="1" applyBorder="1" applyAlignment="1" applyProtection="1">
      <alignment horizontal="center"/>
      <protection hidden="1"/>
    </xf>
    <xf numFmtId="165" fontId="3" fillId="14" borderId="7" xfId="0" applyNumberFormat="1" applyFont="1" applyFill="1" applyBorder="1" applyAlignment="1" applyProtection="1">
      <alignment horizontal="center"/>
      <protection hidden="1"/>
    </xf>
    <xf numFmtId="0" fontId="1" fillId="14" borderId="6" xfId="0" applyFont="1" applyFill="1" applyBorder="1" applyAlignment="1" applyProtection="1">
      <alignment horizontal="center"/>
      <protection hidden="1"/>
    </xf>
    <xf numFmtId="0" fontId="0" fillId="14" borderId="9" xfId="0" applyFill="1" applyBorder="1" applyProtection="1">
      <protection hidden="1"/>
    </xf>
    <xf numFmtId="2" fontId="0" fillId="12" borderId="0" xfId="0" applyNumberFormat="1" applyFill="1" applyAlignment="1" applyProtection="1">
      <alignment horizontal="center"/>
      <protection hidden="1"/>
    </xf>
    <xf numFmtId="0" fontId="11" fillId="12" borderId="0" xfId="0" applyFont="1" applyFill="1" applyProtection="1">
      <protection hidden="1"/>
    </xf>
    <xf numFmtId="0" fontId="1" fillId="12" borderId="1" xfId="0" applyFont="1" applyFill="1" applyBorder="1" applyAlignment="1" applyProtection="1">
      <alignment horizontal="center"/>
      <protection hidden="1"/>
    </xf>
    <xf numFmtId="2" fontId="0" fillId="12" borderId="15" xfId="0" applyNumberFormat="1" applyFill="1" applyBorder="1" applyAlignment="1" applyProtection="1">
      <alignment horizontal="center"/>
      <protection hidden="1"/>
    </xf>
    <xf numFmtId="2" fontId="2" fillId="12" borderId="15" xfId="0" applyNumberFormat="1" applyFont="1" applyFill="1" applyBorder="1" applyAlignment="1" applyProtection="1">
      <alignment horizontal="center"/>
      <protection hidden="1"/>
    </xf>
    <xf numFmtId="164" fontId="6" fillId="12" borderId="16" xfId="0" applyNumberFormat="1" applyFont="1" applyFill="1" applyBorder="1" applyAlignment="1" applyProtection="1">
      <alignment horizontal="center"/>
      <protection hidden="1"/>
    </xf>
    <xf numFmtId="2" fontId="9" fillId="12" borderId="12" xfId="0" applyNumberFormat="1" applyFont="1" applyFill="1" applyBorder="1" applyAlignment="1" applyProtection="1">
      <alignment horizontal="center"/>
      <protection hidden="1"/>
    </xf>
    <xf numFmtId="0" fontId="6" fillId="12" borderId="17" xfId="0" applyFont="1" applyFill="1" applyBorder="1" applyAlignment="1" applyProtection="1">
      <alignment horizontal="center"/>
      <protection hidden="1"/>
    </xf>
    <xf numFmtId="164" fontId="9" fillId="12" borderId="14" xfId="0" applyNumberFormat="1" applyFont="1" applyFill="1" applyBorder="1" applyAlignment="1" applyProtection="1">
      <alignment horizontal="center"/>
      <protection hidden="1"/>
    </xf>
    <xf numFmtId="0" fontId="1" fillId="12" borderId="13" xfId="0" applyFont="1" applyFill="1" applyBorder="1" applyAlignment="1" applyProtection="1">
      <alignment horizontal="center"/>
      <protection hidden="1"/>
    </xf>
    <xf numFmtId="2" fontId="1" fillId="12" borderId="18" xfId="0" applyNumberFormat="1" applyFont="1" applyFill="1" applyBorder="1" applyAlignment="1" applyProtection="1">
      <alignment horizontal="center"/>
      <protection hidden="1"/>
    </xf>
    <xf numFmtId="0" fontId="6" fillId="12" borderId="15" xfId="0" applyFont="1" applyFill="1" applyBorder="1" applyAlignment="1" applyProtection="1">
      <alignment horizontal="center"/>
      <protection hidden="1"/>
    </xf>
    <xf numFmtId="0" fontId="0" fillId="12" borderId="2" xfId="0" applyFill="1" applyBorder="1" applyProtection="1">
      <protection hidden="1"/>
    </xf>
    <xf numFmtId="0" fontId="0" fillId="12" borderId="19" xfId="0" applyFill="1" applyBorder="1" applyProtection="1">
      <protection hidden="1"/>
    </xf>
    <xf numFmtId="0" fontId="12" fillId="12" borderId="3" xfId="0" applyFont="1" applyFill="1" applyBorder="1" applyAlignment="1" applyProtection="1">
      <alignment horizontal="center"/>
      <protection hidden="1"/>
    </xf>
    <xf numFmtId="0" fontId="12" fillId="12" borderId="0" xfId="0" applyFont="1" applyFill="1" applyBorder="1" applyAlignment="1" applyProtection="1">
      <alignment horizontal="center"/>
      <protection hidden="1"/>
    </xf>
    <xf numFmtId="0" fontId="12" fillId="12" borderId="6" xfId="0" applyFont="1" applyFill="1" applyBorder="1" applyProtection="1">
      <protection hidden="1"/>
    </xf>
    <xf numFmtId="0" fontId="12" fillId="12" borderId="20" xfId="0" applyFont="1" applyFill="1" applyBorder="1" applyProtection="1">
      <protection hidden="1"/>
    </xf>
    <xf numFmtId="165" fontId="12" fillId="12" borderId="3" xfId="0" applyNumberFormat="1" applyFont="1" applyFill="1" applyBorder="1" applyAlignment="1" applyProtection="1">
      <alignment horizontal="center"/>
      <protection hidden="1"/>
    </xf>
    <xf numFmtId="0" fontId="0" fillId="12" borderId="0" xfId="0" applyFill="1" applyBorder="1" applyProtection="1">
      <protection hidden="1"/>
    </xf>
    <xf numFmtId="0" fontId="13" fillId="12" borderId="5" xfId="0" applyFont="1" applyFill="1" applyBorder="1" applyProtection="1">
      <protection hidden="1"/>
    </xf>
    <xf numFmtId="0" fontId="6" fillId="12" borderId="30" xfId="0" applyFont="1" applyFill="1" applyBorder="1" applyProtection="1">
      <protection hidden="1"/>
    </xf>
    <xf numFmtId="165" fontId="6" fillId="4" borderId="5" xfId="0" applyNumberFormat="1" applyFont="1" applyFill="1" applyBorder="1" applyAlignment="1" applyProtection="1">
      <alignment horizontal="center"/>
      <protection hidden="1"/>
    </xf>
    <xf numFmtId="0" fontId="6" fillId="4" borderId="7" xfId="0" applyFont="1" applyFill="1" applyBorder="1" applyProtection="1">
      <protection hidden="1"/>
    </xf>
    <xf numFmtId="0" fontId="12" fillId="12" borderId="4" xfId="0" applyFont="1" applyFill="1" applyBorder="1" applyProtection="1">
      <protection hidden="1"/>
    </xf>
    <xf numFmtId="0" fontId="14" fillId="15" borderId="3" xfId="0" applyFont="1" applyFill="1" applyBorder="1" applyProtection="1">
      <protection hidden="1"/>
    </xf>
    <xf numFmtId="0" fontId="16" fillId="15" borderId="7" xfId="0" applyFont="1" applyFill="1" applyBorder="1" applyProtection="1">
      <protection hidden="1"/>
    </xf>
    <xf numFmtId="0" fontId="0" fillId="12" borderId="6" xfId="0" applyFill="1" applyBorder="1" applyProtection="1">
      <protection hidden="1"/>
    </xf>
    <xf numFmtId="0" fontId="0" fillId="12" borderId="20" xfId="0" applyFill="1" applyBorder="1" applyProtection="1">
      <protection hidden="1"/>
    </xf>
    <xf numFmtId="2" fontId="15" fillId="15" borderId="3" xfId="0" applyNumberFormat="1" applyFont="1" applyFill="1" applyBorder="1" applyAlignment="1" applyProtection="1">
      <alignment horizontal="center"/>
      <protection hidden="1"/>
    </xf>
    <xf numFmtId="0" fontId="6" fillId="15" borderId="7" xfId="0" applyFont="1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1" fillId="8" borderId="8" xfId="0" applyFont="1" applyFill="1" applyBorder="1" applyAlignment="1" applyProtection="1">
      <alignment horizontal="left"/>
      <protection locked="0"/>
    </xf>
    <xf numFmtId="0" fontId="3" fillId="8" borderId="3" xfId="0" applyFont="1" applyFill="1" applyBorder="1" applyAlignment="1" applyProtection="1">
      <alignment horizontal="center"/>
      <protection locked="0"/>
    </xf>
    <xf numFmtId="0" fontId="38" fillId="5" borderId="25" xfId="0" applyFont="1" applyFill="1" applyBorder="1" applyAlignment="1" applyProtection="1">
      <alignment horizontal="center"/>
      <protection hidden="1"/>
    </xf>
    <xf numFmtId="0" fontId="0" fillId="12" borderId="0" xfId="0" applyFill="1" applyProtection="1">
      <protection locked="0" hidden="1"/>
    </xf>
    <xf numFmtId="0" fontId="0" fillId="12" borderId="0" xfId="0" applyFill="1" applyAlignment="1" applyProtection="1">
      <alignment horizontal="center"/>
      <protection locked="0" hidden="1"/>
    </xf>
    <xf numFmtId="0" fontId="0" fillId="0" borderId="0" xfId="0" applyProtection="1">
      <protection locked="0" hidden="1"/>
    </xf>
    <xf numFmtId="0" fontId="0" fillId="12" borderId="19" xfId="0" applyFill="1" applyBorder="1" applyProtection="1">
      <protection locked="0" hidden="1"/>
    </xf>
    <xf numFmtId="0" fontId="12" fillId="12" borderId="20" xfId="0" applyFont="1" applyFill="1" applyBorder="1" applyProtection="1">
      <protection locked="0" hidden="1"/>
    </xf>
    <xf numFmtId="0" fontId="1" fillId="16" borderId="2" xfId="0" applyFont="1" applyFill="1" applyBorder="1" applyAlignment="1" applyProtection="1">
      <alignment horizontal="left"/>
      <protection locked="0" hidden="1"/>
    </xf>
    <xf numFmtId="0" fontId="3" fillId="16" borderId="39" xfId="0" applyFont="1" applyFill="1" applyBorder="1" applyAlignment="1" applyProtection="1">
      <alignment horizontal="left"/>
      <protection locked="0" hidden="1"/>
    </xf>
    <xf numFmtId="164" fontId="3" fillId="8" borderId="42" xfId="0" applyNumberFormat="1" applyFont="1" applyFill="1" applyBorder="1" applyAlignment="1" applyProtection="1">
      <alignment horizontal="center"/>
      <protection locked="0"/>
    </xf>
    <xf numFmtId="0" fontId="35" fillId="16" borderId="43" xfId="0" applyFont="1" applyFill="1" applyBorder="1" applyAlignment="1" applyProtection="1">
      <alignment horizontal="left"/>
      <protection locked="0" hidden="1"/>
    </xf>
    <xf numFmtId="0" fontId="1" fillId="12" borderId="1" xfId="0" applyFont="1" applyFill="1" applyBorder="1" applyProtection="1">
      <protection locked="0" hidden="1"/>
    </xf>
    <xf numFmtId="0" fontId="0" fillId="12" borderId="15" xfId="0" applyFill="1" applyBorder="1" applyProtection="1">
      <protection locked="0" hidden="1"/>
    </xf>
    <xf numFmtId="0" fontId="6" fillId="12" borderId="11" xfId="0" applyFont="1" applyFill="1" applyBorder="1" applyProtection="1">
      <protection locked="0" hidden="1"/>
    </xf>
    <xf numFmtId="0" fontId="6" fillId="12" borderId="13" xfId="0" applyFont="1" applyFill="1" applyBorder="1" applyProtection="1">
      <protection locked="0" hidden="1"/>
    </xf>
    <xf numFmtId="0" fontId="1" fillId="12" borderId="18" xfId="0" applyFont="1" applyFill="1" applyBorder="1" applyProtection="1">
      <protection locked="0" hidden="1"/>
    </xf>
    <xf numFmtId="0" fontId="0" fillId="12" borderId="1" xfId="0" applyFill="1" applyBorder="1" applyProtection="1">
      <protection locked="0" hidden="1"/>
    </xf>
    <xf numFmtId="0" fontId="6" fillId="12" borderId="15" xfId="0" applyFont="1" applyFill="1" applyBorder="1" applyProtection="1">
      <protection locked="0" hidden="1"/>
    </xf>
    <xf numFmtId="0" fontId="0" fillId="0" borderId="0" xfId="0" applyAlignment="1" applyProtection="1">
      <alignment horizontal="center"/>
      <protection locked="0" hidden="1"/>
    </xf>
    <xf numFmtId="0" fontId="0" fillId="12" borderId="0" xfId="0" applyFill="1" applyAlignment="1" applyProtection="1">
      <alignment horizontal="center"/>
      <protection locked="0"/>
    </xf>
    <xf numFmtId="0" fontId="0" fillId="12" borderId="0" xfId="0" applyFill="1" applyProtection="1">
      <protection locked="0"/>
    </xf>
    <xf numFmtId="0" fontId="0" fillId="0" borderId="21" xfId="0" applyBorder="1" applyAlignment="1" applyProtection="1">
      <alignment horizontal="center"/>
      <protection hidden="1"/>
    </xf>
    <xf numFmtId="2" fontId="1" fillId="12" borderId="24" xfId="0" applyNumberFormat="1" applyFont="1" applyFill="1" applyBorder="1" applyAlignment="1" applyProtection="1">
      <alignment horizontal="center"/>
      <protection hidden="1"/>
    </xf>
    <xf numFmtId="0" fontId="1" fillId="5" borderId="25" xfId="0" applyFont="1" applyFill="1" applyBorder="1" applyAlignment="1" applyProtection="1">
      <alignment horizontal="center"/>
      <protection hidden="1"/>
    </xf>
    <xf numFmtId="2" fontId="4" fillId="5" borderId="1" xfId="0" applyNumberFormat="1" applyFont="1" applyFill="1" applyBorder="1" applyAlignment="1" applyProtection="1">
      <alignment horizontal="center"/>
      <protection hidden="1"/>
    </xf>
    <xf numFmtId="0" fontId="0" fillId="12" borderId="26" xfId="0" applyFill="1" applyBorder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/>
      <protection hidden="1"/>
    </xf>
    <xf numFmtId="2" fontId="1" fillId="6" borderId="42" xfId="0" applyNumberFormat="1" applyFont="1" applyFill="1" applyBorder="1" applyAlignment="1" applyProtection="1">
      <alignment horizontal="center"/>
      <protection hidden="1"/>
    </xf>
    <xf numFmtId="0" fontId="0" fillId="12" borderId="0" xfId="0" applyFill="1" applyBorder="1" applyAlignment="1" applyProtection="1">
      <alignment horizontal="left"/>
      <protection hidden="1"/>
    </xf>
    <xf numFmtId="0" fontId="0" fillId="12" borderId="10" xfId="0" applyFill="1" applyBorder="1" applyAlignment="1" applyProtection="1">
      <alignment horizontal="center"/>
      <protection hidden="1"/>
    </xf>
    <xf numFmtId="2" fontId="37" fillId="11" borderId="29" xfId="0" applyNumberFormat="1" applyFont="1" applyFill="1" applyBorder="1" applyAlignment="1" applyProtection="1">
      <alignment horizontal="center"/>
      <protection hidden="1"/>
    </xf>
    <xf numFmtId="0" fontId="0" fillId="12" borderId="10" xfId="0" applyFill="1" applyBorder="1" applyProtection="1">
      <protection hidden="1"/>
    </xf>
    <xf numFmtId="2" fontId="10" fillId="12" borderId="15" xfId="0" applyNumberFormat="1" applyFont="1" applyFill="1" applyBorder="1" applyAlignment="1" applyProtection="1">
      <alignment horizontal="center"/>
      <protection hidden="1"/>
    </xf>
    <xf numFmtId="2" fontId="6" fillId="12" borderId="12" xfId="0" applyNumberFormat="1" applyFont="1" applyFill="1" applyBorder="1" applyAlignment="1" applyProtection="1">
      <alignment horizontal="center"/>
      <protection hidden="1"/>
    </xf>
    <xf numFmtId="0" fontId="6" fillId="12" borderId="0" xfId="0" applyFont="1" applyFill="1" applyBorder="1" applyAlignment="1" applyProtection="1">
      <alignment horizontal="center"/>
      <protection hidden="1"/>
    </xf>
    <xf numFmtId="164" fontId="6" fillId="12" borderId="33" xfId="0" applyNumberFormat="1" applyFont="1" applyFill="1" applyBorder="1" applyAlignment="1" applyProtection="1">
      <alignment horizontal="center"/>
      <protection hidden="1"/>
    </xf>
    <xf numFmtId="0" fontId="1" fillId="12" borderId="17" xfId="0" applyFont="1" applyFill="1" applyBorder="1" applyAlignment="1" applyProtection="1">
      <alignment horizontal="center"/>
      <protection hidden="1"/>
    </xf>
    <xf numFmtId="2" fontId="1" fillId="12" borderId="14" xfId="0" applyNumberFormat="1" applyFont="1" applyFill="1" applyBorder="1" applyAlignment="1" applyProtection="1">
      <alignment horizontal="center"/>
      <protection hidden="1"/>
    </xf>
    <xf numFmtId="0" fontId="0" fillId="12" borderId="18" xfId="0" applyFill="1" applyBorder="1" applyAlignment="1" applyProtection="1">
      <alignment horizontal="center"/>
      <protection hidden="1"/>
    </xf>
    <xf numFmtId="2" fontId="0" fillId="12" borderId="18" xfId="0" applyNumberFormat="1" applyFill="1" applyBorder="1" applyAlignment="1" applyProtection="1">
      <alignment horizontal="center"/>
      <protection hidden="1"/>
    </xf>
    <xf numFmtId="0" fontId="27" fillId="18" borderId="4" xfId="0" applyFont="1" applyFill="1" applyBorder="1" applyAlignment="1" applyProtection="1">
      <alignment vertical="top" wrapText="1"/>
      <protection hidden="1"/>
    </xf>
    <xf numFmtId="0" fontId="27" fillId="18" borderId="37" xfId="0" applyFont="1" applyFill="1" applyBorder="1" applyAlignment="1" applyProtection="1">
      <alignment vertical="top" wrapText="1"/>
      <protection hidden="1"/>
    </xf>
    <xf numFmtId="0" fontId="27" fillId="18" borderId="39" xfId="0" applyFont="1" applyFill="1" applyBorder="1" applyAlignment="1" applyProtection="1">
      <alignment horizontal="center" vertical="top" wrapText="1"/>
      <protection hidden="1"/>
    </xf>
    <xf numFmtId="2" fontId="10" fillId="13" borderId="3" xfId="0" applyNumberFormat="1" applyFont="1" applyFill="1" applyBorder="1" applyAlignment="1" applyProtection="1">
      <alignment horizontal="center"/>
      <protection hidden="1"/>
    </xf>
    <xf numFmtId="0" fontId="47" fillId="15" borderId="0" xfId="0" applyFont="1" applyFill="1" applyAlignment="1" applyProtection="1">
      <alignment horizontal="left"/>
      <protection locked="0"/>
    </xf>
    <xf numFmtId="0" fontId="0" fillId="8" borderId="31" xfId="0" applyFill="1" applyBorder="1" applyAlignment="1" applyProtection="1">
      <alignment horizontal="center"/>
      <protection locked="0"/>
    </xf>
    <xf numFmtId="0" fontId="3" fillId="15" borderId="41" xfId="0" applyFont="1" applyFill="1" applyBorder="1" applyAlignment="1" applyProtection="1">
      <alignment horizontal="left"/>
      <protection locked="0"/>
    </xf>
    <xf numFmtId="0" fontId="3" fillId="8" borderId="29" xfId="0" applyFont="1" applyFill="1" applyBorder="1" applyAlignment="1" applyProtection="1">
      <alignment horizontal="left"/>
      <protection locked="0"/>
    </xf>
    <xf numFmtId="165" fontId="10" fillId="13" borderId="3" xfId="0" applyNumberFormat="1" applyFont="1" applyFill="1" applyBorder="1" applyAlignment="1" applyProtection="1">
      <alignment horizontal="center"/>
      <protection hidden="1"/>
    </xf>
    <xf numFmtId="165" fontId="0" fillId="12" borderId="0" xfId="0" applyNumberFormat="1" applyFill="1" applyBorder="1" applyAlignment="1" applyProtection="1">
      <alignment horizontal="center"/>
      <protection hidden="1"/>
    </xf>
    <xf numFmtId="167" fontId="1" fillId="2" borderId="3" xfId="0" applyNumberFormat="1" applyFont="1" applyFill="1" applyBorder="1" applyAlignment="1" applyProtection="1">
      <alignment horizontal="center"/>
      <protection hidden="1"/>
    </xf>
    <xf numFmtId="167" fontId="6" fillId="13" borderId="29" xfId="0" applyNumberFormat="1" applyFont="1" applyFill="1" applyBorder="1" applyAlignment="1" applyProtection="1">
      <alignment horizontal="center"/>
      <protection hidden="1"/>
    </xf>
    <xf numFmtId="167" fontId="0" fillId="13" borderId="3" xfId="0" applyNumberFormat="1" applyFont="1" applyFill="1" applyBorder="1" applyAlignment="1" applyProtection="1">
      <alignment horizont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</xdr:row>
          <xdr:rowOff>0</xdr:rowOff>
        </xdr:from>
        <xdr:to>
          <xdr:col>13</xdr:col>
          <xdr:colOff>238125</xdr:colOff>
          <xdr:row>9</xdr:row>
          <xdr:rowOff>219075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Normal="100" workbookViewId="0">
      <selection activeCell="B18" sqref="B18"/>
    </sheetView>
  </sheetViews>
  <sheetFormatPr baseColWidth="10" defaultRowHeight="15" x14ac:dyDescent="0.25"/>
  <cols>
    <col min="1" max="1" width="18.42578125" style="62" customWidth="1"/>
    <col min="2" max="2" width="26" style="62" customWidth="1"/>
    <col min="3" max="3" width="12" style="62" bestFit="1" customWidth="1"/>
    <col min="4" max="4" width="49" style="62" customWidth="1"/>
    <col min="5" max="5" width="11.42578125" style="62"/>
    <col min="6" max="6" width="18.42578125" style="62" customWidth="1"/>
    <col min="7" max="8" width="11.42578125" style="62"/>
    <col min="9" max="9" width="11.42578125" style="62" customWidth="1"/>
    <col min="10" max="14" width="11.42578125" style="62"/>
    <col min="15" max="15" width="11.42578125" style="62" customWidth="1"/>
    <col min="16" max="16384" width="11.42578125" style="62"/>
  </cols>
  <sheetData>
    <row r="1" spans="1:17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</row>
    <row r="2" spans="1:17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x14ac:dyDescent="0.25">
      <c r="A3" s="61"/>
      <c r="B3" s="63" t="s">
        <v>76</v>
      </c>
      <c r="C3" s="63"/>
      <c r="D3" s="63"/>
      <c r="E3" s="63"/>
      <c r="F3" s="63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17.25" x14ac:dyDescent="0.25">
      <c r="A4" s="61"/>
      <c r="B4" s="64" t="s">
        <v>48</v>
      </c>
      <c r="C4" s="63"/>
      <c r="D4" s="63"/>
      <c r="E4" s="63"/>
      <c r="F4" s="63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</row>
    <row r="5" spans="1:17" ht="17.25" x14ac:dyDescent="0.25">
      <c r="A5" s="61"/>
      <c r="B5" s="64" t="s">
        <v>49</v>
      </c>
      <c r="C5" s="63"/>
      <c r="D5" s="63"/>
      <c r="E5" s="63"/>
      <c r="F5" s="63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</row>
    <row r="6" spans="1:17" ht="17.25" x14ac:dyDescent="0.25">
      <c r="A6" s="61"/>
      <c r="B6" s="64" t="s">
        <v>50</v>
      </c>
      <c r="C6" s="63"/>
      <c r="D6" s="63"/>
      <c r="E6" s="63"/>
      <c r="F6" s="63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17" ht="18.75" x14ac:dyDescent="0.25">
      <c r="A7" s="61"/>
      <c r="B7" s="64" t="s">
        <v>51</v>
      </c>
      <c r="C7" s="63"/>
      <c r="D7" s="63"/>
      <c r="E7" s="63"/>
      <c r="F7" s="63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</row>
    <row r="8" spans="1:17" ht="18.75" x14ac:dyDescent="0.25">
      <c r="A8" s="61"/>
      <c r="B8" s="64" t="s">
        <v>52</v>
      </c>
      <c r="C8" s="63"/>
      <c r="D8" s="63"/>
      <c r="E8" s="63"/>
      <c r="F8" s="63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</row>
    <row r="9" spans="1:17" ht="17.25" x14ac:dyDescent="0.25">
      <c r="A9" s="61"/>
      <c r="B9" s="64" t="s">
        <v>53</v>
      </c>
      <c r="C9" s="63"/>
      <c r="D9" s="63"/>
      <c r="E9" s="63"/>
      <c r="F9" s="63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</row>
    <row r="10" spans="1:17" ht="17.25" x14ac:dyDescent="0.25">
      <c r="A10" s="61"/>
      <c r="B10" s="64" t="s">
        <v>54</v>
      </c>
      <c r="C10" s="63"/>
      <c r="D10" s="63"/>
      <c r="E10" s="63"/>
      <c r="F10" s="63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</row>
    <row r="11" spans="1:17" ht="18" thickBot="1" x14ac:dyDescent="0.3">
      <c r="A11" s="61"/>
      <c r="B11" s="64" t="s">
        <v>55</v>
      </c>
      <c r="C11" s="63"/>
      <c r="D11" s="63"/>
      <c r="E11" s="65"/>
      <c r="F11" s="63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8.75" x14ac:dyDescent="0.25">
      <c r="A12" s="61"/>
      <c r="B12" s="66"/>
      <c r="C12" s="67"/>
      <c r="D12" s="68"/>
      <c r="E12" s="69"/>
      <c r="F12" s="63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</row>
    <row r="13" spans="1:17" ht="38.25" x14ac:dyDescent="0.25">
      <c r="A13" s="61"/>
      <c r="B13" s="70" t="s">
        <v>56</v>
      </c>
      <c r="C13" s="71"/>
      <c r="D13" s="72"/>
      <c r="E13" s="63"/>
      <c r="F13" s="73" t="s">
        <v>57</v>
      </c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</row>
    <row r="14" spans="1:17" ht="18.75" x14ac:dyDescent="0.25">
      <c r="A14" s="61"/>
      <c r="B14" s="74">
        <f>D20</f>
        <v>8957.9620324945408</v>
      </c>
      <c r="C14" s="75" t="s">
        <v>58</v>
      </c>
      <c r="D14" s="76"/>
      <c r="E14" s="63"/>
      <c r="F14" s="77">
        <v>2500000</v>
      </c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</row>
    <row r="15" spans="1:17" ht="18.75" x14ac:dyDescent="0.25">
      <c r="A15" s="59" t="s">
        <v>59</v>
      </c>
      <c r="B15" s="228">
        <v>40</v>
      </c>
      <c r="C15" s="78" t="s">
        <v>60</v>
      </c>
      <c r="D15" s="72"/>
      <c r="E15" s="63"/>
      <c r="F15" s="63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</row>
    <row r="16" spans="1:17" ht="18.75" x14ac:dyDescent="0.25">
      <c r="A16" s="59" t="s">
        <v>59</v>
      </c>
      <c r="B16" s="229">
        <v>148868</v>
      </c>
      <c r="C16" s="79" t="s">
        <v>61</v>
      </c>
      <c r="D16" s="80"/>
      <c r="E16" s="63"/>
      <c r="F16" s="63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</row>
    <row r="17" spans="1:17" ht="37.5" x14ac:dyDescent="0.25">
      <c r="A17" s="60" t="s">
        <v>59</v>
      </c>
      <c r="B17" s="230">
        <v>0.99939800000000001</v>
      </c>
      <c r="C17" s="81" t="s">
        <v>62</v>
      </c>
      <c r="D17" s="82" t="s">
        <v>77</v>
      </c>
      <c r="E17" s="63"/>
      <c r="F17" s="63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</row>
    <row r="18" spans="1:17" ht="21" x14ac:dyDescent="0.25">
      <c r="A18" s="61"/>
      <c r="B18" s="83"/>
      <c r="C18" s="71"/>
      <c r="D18" s="72"/>
      <c r="E18" s="84"/>
      <c r="F18" s="85">
        <f>C19-C20</f>
        <v>1.3699551409569743E-6</v>
      </c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</row>
    <row r="19" spans="1:17" ht="37.5" x14ac:dyDescent="0.25">
      <c r="A19" s="61"/>
      <c r="B19" s="86" t="s">
        <v>63</v>
      </c>
      <c r="C19" s="87">
        <f>(1-B17)/B17*(-LN(1-B17))</f>
        <v>4.466671309947115E-3</v>
      </c>
      <c r="D19" s="88" t="s">
        <v>64</v>
      </c>
      <c r="E19" s="84"/>
      <c r="F19" s="89" t="b">
        <f>IF(F18&lt;0.000007,OR(F18&gt;-0.000007,F21))</f>
        <v>1</v>
      </c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</row>
    <row r="20" spans="1:17" ht="18.75" x14ac:dyDescent="0.3">
      <c r="A20" s="61"/>
      <c r="B20" s="90" t="s">
        <v>65</v>
      </c>
      <c r="C20" s="91">
        <f>(B15)/B14</f>
        <v>4.4653013548061581E-3</v>
      </c>
      <c r="D20" s="92">
        <f>(((POWER((LN(2500000))-(LN(B16)),2))+(1))*1000)</f>
        <v>8957.9620324945408</v>
      </c>
      <c r="E20" s="93"/>
      <c r="F20" s="94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</row>
    <row r="21" spans="1:17" ht="21" x14ac:dyDescent="0.35">
      <c r="A21" s="61"/>
      <c r="B21" s="95" t="s">
        <v>66</v>
      </c>
      <c r="C21" s="96">
        <f>(B14*(1-B17)/B17)</f>
        <v>5.3959415003448443</v>
      </c>
      <c r="D21" s="97"/>
      <c r="E21" s="98"/>
      <c r="F21" s="99" t="s">
        <v>67</v>
      </c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1:17" ht="18.75" x14ac:dyDescent="0.25">
      <c r="A22" s="61"/>
      <c r="B22" s="83"/>
      <c r="C22" s="71"/>
      <c r="D22" s="72"/>
      <c r="E22" s="63"/>
      <c r="F22" s="100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1:17" ht="19.5" thickBot="1" x14ac:dyDescent="0.3">
      <c r="A23" s="61"/>
      <c r="B23" s="101"/>
      <c r="C23" s="102"/>
      <c r="D23" s="103"/>
      <c r="E23" s="63"/>
      <c r="F23" s="63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1:17" x14ac:dyDescent="0.25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1:17" x14ac:dyDescent="0.25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1:17" x14ac:dyDescent="0.25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1:17" x14ac:dyDescent="0.25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1:17" x14ac:dyDescent="0.25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1:17" x14ac:dyDescent="0.25">
      <c r="A29" s="104">
        <v>10</v>
      </c>
      <c r="B29" s="104">
        <v>100000</v>
      </c>
      <c r="C29" s="104">
        <v>0.9999692</v>
      </c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1:17" x14ac:dyDescent="0.25">
      <c r="A30" s="104">
        <v>60</v>
      </c>
      <c r="B30" s="104">
        <v>234000</v>
      </c>
      <c r="C30" s="104">
        <v>0.99862499999999998</v>
      </c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1:17" x14ac:dyDescent="0.25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  <row r="32" spans="1:17" x14ac:dyDescent="0.25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</row>
    <row r="33" spans="1:17" x14ac:dyDescent="0.25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</row>
    <row r="34" spans="1:17" x14ac:dyDescent="0.25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</row>
    <row r="35" spans="1:17" x14ac:dyDescent="0.25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</row>
    <row r="36" spans="1:17" x14ac:dyDescent="0.25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</row>
    <row r="37" spans="1:17" x14ac:dyDescent="0.25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</row>
    <row r="38" spans="1:17" x14ac:dyDescent="0.25"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</row>
    <row r="39" spans="1:17" x14ac:dyDescent="0.25"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</row>
    <row r="40" spans="1:17" x14ac:dyDescent="0.25">
      <c r="B40" s="61"/>
      <c r="C40" s="61"/>
      <c r="D40" s="61"/>
      <c r="F40" s="61"/>
    </row>
    <row r="41" spans="1:17" x14ac:dyDescent="0.25">
      <c r="B41" s="61"/>
      <c r="C41" s="61"/>
      <c r="D41" s="6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0"/>
  <sheetViews>
    <sheetView workbookViewId="0">
      <selection activeCell="B9" sqref="B9"/>
    </sheetView>
  </sheetViews>
  <sheetFormatPr baseColWidth="10" defaultRowHeight="15" x14ac:dyDescent="0.25"/>
  <cols>
    <col min="1" max="1" width="17.28515625" style="186" customWidth="1"/>
    <col min="2" max="2" width="14" style="186" customWidth="1"/>
    <col min="3" max="3" width="13.85546875" style="206" customWidth="1"/>
    <col min="4" max="4" width="14.28515625" style="206" customWidth="1"/>
    <col min="5" max="5" width="11.42578125" style="206"/>
    <col min="6" max="6" width="13.85546875" style="206" customWidth="1"/>
    <col min="7" max="7" width="18.7109375" style="206" customWidth="1"/>
    <col min="8" max="8" width="18.42578125" style="206" customWidth="1"/>
    <col min="9" max="9" width="19.85546875" style="206" customWidth="1"/>
    <col min="10" max="10" width="21.42578125" style="62" customWidth="1"/>
    <col min="11" max="11" width="14.7109375" style="62" customWidth="1"/>
    <col min="12" max="13" width="11.42578125" style="62"/>
    <col min="14" max="22" width="11.42578125" style="61"/>
    <col min="23" max="16384" width="11.42578125" style="62"/>
  </cols>
  <sheetData>
    <row r="1" spans="1:22" ht="15.75" thickBot="1" x14ac:dyDescent="0.3">
      <c r="A1" s="195" t="s">
        <v>79</v>
      </c>
      <c r="B1" s="187" t="s">
        <v>78</v>
      </c>
      <c r="C1" s="61"/>
      <c r="D1" s="61"/>
      <c r="E1" s="112"/>
      <c r="F1" s="112"/>
      <c r="G1" s="112"/>
      <c r="H1" s="112"/>
      <c r="I1" s="112"/>
      <c r="J1" s="61"/>
      <c r="K1" s="61"/>
      <c r="L1" s="61"/>
      <c r="M1" s="61"/>
    </row>
    <row r="2" spans="1:22" ht="16.5" thickBot="1" x14ac:dyDescent="0.3">
      <c r="A2" s="196" t="s">
        <v>0</v>
      </c>
      <c r="B2" s="188"/>
      <c r="C2" s="61"/>
      <c r="D2" s="61"/>
      <c r="E2" s="106"/>
      <c r="F2" s="107" t="s">
        <v>4</v>
      </c>
      <c r="G2" s="108" t="s">
        <v>3</v>
      </c>
      <c r="H2" s="108"/>
      <c r="I2" s="109"/>
      <c r="J2" s="61"/>
      <c r="K2" s="105" t="s">
        <v>2</v>
      </c>
      <c r="L2" s="105" t="s">
        <v>3</v>
      </c>
      <c r="M2" s="61"/>
      <c r="V2" s="62"/>
    </row>
    <row r="3" spans="1:22" ht="16.5" thickBot="1" x14ac:dyDescent="0.3">
      <c r="A3" s="196" t="s">
        <v>13</v>
      </c>
      <c r="B3" s="197"/>
      <c r="C3" s="61"/>
      <c r="D3" s="61"/>
      <c r="E3" s="112"/>
      <c r="F3" s="113"/>
      <c r="G3" s="114"/>
      <c r="H3" s="114" t="s">
        <v>5</v>
      </c>
      <c r="I3" s="115" t="s">
        <v>6</v>
      </c>
      <c r="J3" s="61"/>
      <c r="K3" s="110">
        <v>1</v>
      </c>
      <c r="L3" s="111">
        <v>1</v>
      </c>
      <c r="M3" s="61"/>
      <c r="V3" s="62"/>
    </row>
    <row r="4" spans="1:22" ht="16.5" thickBot="1" x14ac:dyDescent="0.3">
      <c r="A4" s="196" t="s">
        <v>16</v>
      </c>
      <c r="B4" s="188"/>
      <c r="C4" s="61"/>
      <c r="D4" s="61"/>
      <c r="E4" s="112"/>
      <c r="F4" s="118">
        <f>B2</f>
        <v>0</v>
      </c>
      <c r="G4" s="119">
        <f>-0.2487*F4+1.25</f>
        <v>1.25</v>
      </c>
      <c r="H4" s="120" t="str">
        <f>IF(G7&gt;0.795,"sehr gut",IF(G7&gt;0.595,"gut",IF(G7&gt;0.395,"mäßig",IF(G7&gt;0.195,"unbefr.",IF(G7&lt;0.2,"schlecht")))))</f>
        <v>sehr gut</v>
      </c>
      <c r="I4" s="189" t="str">
        <f>IF(G8&gt;0.795,"sehr gut",IF(G8&gt;0.595,"gut",IF(G8&gt;0.395,"mäßig",IF(G8&gt;0.195,"poor",IF(G8&lt;0.2,"schlecht")))))</f>
        <v>schlecht</v>
      </c>
      <c r="J4" s="61"/>
      <c r="K4" s="116">
        <v>1.3</v>
      </c>
      <c r="L4" s="117">
        <v>0.92500000000000004</v>
      </c>
      <c r="M4" s="61"/>
      <c r="V4" s="62"/>
    </row>
    <row r="5" spans="1:22" ht="16.5" thickBot="1" x14ac:dyDescent="0.3">
      <c r="A5" s="196" t="s">
        <v>15</v>
      </c>
      <c r="B5" s="188"/>
      <c r="C5" s="61"/>
      <c r="D5" s="61"/>
      <c r="E5" s="112"/>
      <c r="F5" s="122"/>
      <c r="G5" s="123">
        <f>-0.2521*F4+1.3</f>
        <v>1.3</v>
      </c>
      <c r="H5" s="124"/>
      <c r="I5" s="125"/>
      <c r="J5" s="61"/>
      <c r="K5" s="110">
        <v>1.8</v>
      </c>
      <c r="L5" s="121">
        <v>0.8</v>
      </c>
      <c r="M5" s="61"/>
      <c r="V5" s="62"/>
    </row>
    <row r="6" spans="1:22" ht="16.5" thickBot="1" x14ac:dyDescent="0.3">
      <c r="A6" s="198" t="s">
        <v>19</v>
      </c>
      <c r="B6" s="188" t="s">
        <v>18</v>
      </c>
      <c r="C6" s="61"/>
      <c r="D6" s="61"/>
      <c r="E6" s="112"/>
      <c r="F6" s="127" t="s">
        <v>8</v>
      </c>
      <c r="G6" s="128"/>
      <c r="H6" s="129"/>
      <c r="I6" s="130"/>
      <c r="J6" s="61"/>
      <c r="K6" s="110">
        <v>2.8</v>
      </c>
      <c r="L6" s="126">
        <v>0.55000000000000004</v>
      </c>
      <c r="M6" s="61"/>
      <c r="V6" s="62"/>
    </row>
    <row r="7" spans="1:22" x14ac:dyDescent="0.25">
      <c r="A7" s="112"/>
      <c r="B7" s="112"/>
      <c r="C7" s="61"/>
      <c r="D7" s="61"/>
      <c r="E7" s="112"/>
      <c r="F7" s="132" t="s">
        <v>0</v>
      </c>
      <c r="G7" s="133">
        <f>IF(G4&gt;0.925,2.6667*G4-1.667,IF(G4&gt;0.8,1.6*G4-0.68,IF(G4&gt;0.55,0.8*G4-0.04,IF(G4&gt;0.274,0.6667*G4+0.0333,IF(G4&lt;0.275,0.8*G4)))))</f>
        <v>1.6663750000000002</v>
      </c>
      <c r="H7" s="134" t="s">
        <v>33</v>
      </c>
      <c r="I7" s="130"/>
      <c r="J7" s="61"/>
      <c r="K7" s="110">
        <v>3.9</v>
      </c>
      <c r="L7" s="131">
        <v>0.27500000000000002</v>
      </c>
      <c r="M7" s="61"/>
      <c r="V7" s="62"/>
    </row>
    <row r="8" spans="1:22" ht="15.75" thickBot="1" x14ac:dyDescent="0.3">
      <c r="A8" s="61"/>
      <c r="B8" s="61"/>
      <c r="C8" s="62"/>
      <c r="D8" s="62"/>
      <c r="E8" s="112"/>
      <c r="F8" s="135"/>
      <c r="G8" s="136"/>
      <c r="H8" s="137" t="s">
        <v>9</v>
      </c>
      <c r="I8" s="138"/>
      <c r="J8" s="139"/>
      <c r="K8" s="110">
        <v>5</v>
      </c>
      <c r="L8" s="131">
        <v>0</v>
      </c>
      <c r="M8" s="61"/>
      <c r="V8" s="62"/>
    </row>
    <row r="9" spans="1:22" ht="15.75" thickBot="1" x14ac:dyDescent="0.3">
      <c r="A9" s="61"/>
      <c r="B9" s="61"/>
      <c r="C9" s="112"/>
      <c r="D9" s="112"/>
      <c r="E9" s="112"/>
      <c r="F9" s="140" t="s">
        <v>1</v>
      </c>
      <c r="G9" s="239">
        <f>IF(B3&gt;40,"1",IF(B3&gt;32,0.02*B3+0.17,IF(B3&gt;25,0.0286*B3-0.1153,IF(B3&gt;13,0.0167*B3+0.184,IF(B3&gt;5.9,0.029*B3+0.0261,IF(B3&lt;6,0.033*B3))))))</f>
        <v>0</v>
      </c>
      <c r="H9" s="141"/>
      <c r="I9" s="130"/>
      <c r="J9" s="61"/>
      <c r="K9" s="110">
        <v>5</v>
      </c>
      <c r="L9" s="131">
        <v>0</v>
      </c>
      <c r="M9" s="61"/>
      <c r="V9" s="62"/>
    </row>
    <row r="10" spans="1:22" ht="15.75" thickBot="1" x14ac:dyDescent="0.3">
      <c r="A10" s="61"/>
      <c r="B10" s="61"/>
      <c r="C10" s="112"/>
      <c r="D10" s="112"/>
      <c r="E10" s="112"/>
      <c r="F10" s="140" t="s">
        <v>10</v>
      </c>
      <c r="G10" s="236">
        <f>IF(H10&gt;1.28,"1",1.6169*(H10*H10*H10*H10)-3.1075*(H10*H10*H10)+1.915*(H10*H10)-0.0357*(H10)+0.0007)</f>
        <v>58.462499999999999</v>
      </c>
      <c r="H10" s="142">
        <f>LOG(B4+0.01)</f>
        <v>-2</v>
      </c>
      <c r="I10" s="143"/>
      <c r="J10" s="61"/>
      <c r="K10" s="61"/>
      <c r="L10" s="61"/>
      <c r="M10" s="61"/>
      <c r="V10" s="62"/>
    </row>
    <row r="11" spans="1:22" ht="18.75" thickBot="1" x14ac:dyDescent="0.4">
      <c r="A11" s="61"/>
      <c r="B11" s="61"/>
      <c r="C11" s="112"/>
      <c r="D11" s="112"/>
      <c r="E11" s="112"/>
      <c r="F11" s="144" t="s">
        <v>11</v>
      </c>
      <c r="G11" s="145">
        <f>(G9*2+G10)/3</f>
        <v>19.487500000000001</v>
      </c>
      <c r="H11" s="146"/>
      <c r="I11" s="147"/>
      <c r="J11" s="61"/>
      <c r="K11" s="61"/>
      <c r="L11" s="61"/>
      <c r="M11" s="61"/>
      <c r="V11" s="62"/>
    </row>
    <row r="12" spans="1:22" ht="15.75" thickBot="1" x14ac:dyDescent="0.3">
      <c r="A12" s="61"/>
      <c r="B12" s="61"/>
      <c r="C12" s="112"/>
      <c r="D12" s="112"/>
      <c r="E12" s="112"/>
      <c r="F12" s="135" t="s">
        <v>7</v>
      </c>
      <c r="G12" s="148">
        <f>IF(B5&gt;15.7,"1",IF(B5&gt;12.7,0.0606*B5+0.0303,IF(B5&gt;9.51,0.0627*B5+0.0038,IF(B5&gt;5.61,0.0513*B5+0.1123,IF(B5&gt;3.11,0.0797*B5-0.047,IF(B5&lt;3.1,0.0643*B5))))))</f>
        <v>0</v>
      </c>
      <c r="H12" s="149" t="s">
        <v>12</v>
      </c>
      <c r="I12" s="150"/>
      <c r="J12" s="61"/>
      <c r="K12" s="61"/>
      <c r="L12" s="61"/>
      <c r="M12" s="61"/>
      <c r="V12" s="62"/>
    </row>
    <row r="13" spans="1:22" ht="16.5" thickBot="1" x14ac:dyDescent="0.3">
      <c r="A13" s="61"/>
      <c r="B13" s="61"/>
      <c r="C13" s="112"/>
      <c r="D13" s="112"/>
      <c r="E13" s="112"/>
      <c r="F13" s="151" t="s">
        <v>14</v>
      </c>
      <c r="G13" s="152">
        <f>(3*G7+2*G11+G12*0.5)/5.5</f>
        <v>7.9952954545454551</v>
      </c>
      <c r="H13" s="153" t="str">
        <f>IF(G13&gt;0.795,"sehr gut",IF(G13&gt;0.6,"gut",IF(G13&gt;0.395,"mäßig",IF(G13&gt;0.195,"unbefriedigend",IF(G13&lt;0.2,"schlecht")))))</f>
        <v>sehr gut</v>
      </c>
      <c r="I13" s="154"/>
      <c r="J13" s="61"/>
      <c r="K13" s="61"/>
      <c r="L13" s="61"/>
      <c r="M13" s="61"/>
      <c r="V13" s="62"/>
    </row>
    <row r="14" spans="1:22" x14ac:dyDescent="0.25">
      <c r="A14" s="61"/>
      <c r="B14" s="61"/>
      <c r="C14" s="112"/>
      <c r="D14" s="112"/>
      <c r="E14" s="112"/>
      <c r="F14" s="112"/>
      <c r="G14" s="112"/>
      <c r="H14" s="155"/>
      <c r="I14" s="112"/>
      <c r="J14" s="61"/>
      <c r="K14" s="61"/>
      <c r="L14" s="61"/>
      <c r="M14" s="61"/>
    </row>
    <row r="15" spans="1:22" x14ac:dyDescent="0.25">
      <c r="A15" s="61"/>
      <c r="B15" s="61"/>
      <c r="C15" s="112"/>
      <c r="D15" s="112"/>
      <c r="E15" s="112"/>
      <c r="F15" s="112"/>
      <c r="G15" s="112"/>
      <c r="H15" s="112"/>
      <c r="I15" s="112"/>
      <c r="J15" s="61"/>
      <c r="K15" s="61"/>
      <c r="L15" s="61"/>
      <c r="M15" s="61"/>
    </row>
    <row r="16" spans="1:22" x14ac:dyDescent="0.25">
      <c r="A16" s="61"/>
      <c r="B16" s="61"/>
      <c r="C16" s="112"/>
      <c r="D16" s="112"/>
      <c r="E16" s="112"/>
      <c r="F16" s="112"/>
      <c r="G16" s="112"/>
      <c r="H16" s="155"/>
      <c r="I16" s="112"/>
      <c r="J16" s="61"/>
      <c r="K16" s="61"/>
      <c r="L16" s="61"/>
      <c r="M16" s="61"/>
    </row>
    <row r="17" spans="1:13" x14ac:dyDescent="0.25">
      <c r="A17" s="61"/>
      <c r="B17" s="61"/>
      <c r="C17" s="112"/>
      <c r="D17" s="112"/>
      <c r="E17" s="112"/>
      <c r="F17" s="112"/>
      <c r="G17" s="112"/>
      <c r="H17" s="155"/>
      <c r="I17" s="112"/>
      <c r="J17" s="61"/>
      <c r="K17" s="61"/>
      <c r="L17" s="61"/>
      <c r="M17" s="61"/>
    </row>
    <row r="18" spans="1:13" x14ac:dyDescent="0.25">
      <c r="A18" s="61"/>
      <c r="B18" s="61"/>
      <c r="C18" s="61"/>
      <c r="D18" s="61"/>
      <c r="E18" s="61"/>
      <c r="F18" s="61"/>
      <c r="G18" s="112"/>
      <c r="H18" s="112"/>
      <c r="I18" s="112"/>
      <c r="J18" s="61"/>
      <c r="K18" s="61"/>
      <c r="L18" s="61"/>
      <c r="M18" s="61"/>
    </row>
    <row r="19" spans="1:13" x14ac:dyDescent="0.25">
      <c r="A19" s="61"/>
      <c r="B19" s="61"/>
      <c r="C19" s="61"/>
      <c r="D19" s="61"/>
      <c r="E19" s="61"/>
      <c r="F19" s="61"/>
      <c r="G19" s="112"/>
      <c r="H19" s="112"/>
      <c r="I19" s="112"/>
      <c r="J19" s="61"/>
      <c r="K19" s="61"/>
      <c r="L19" s="61"/>
      <c r="M19" s="61"/>
    </row>
    <row r="20" spans="1:13" x14ac:dyDescent="0.25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</row>
    <row r="21" spans="1:13" x14ac:dyDescent="0.25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</row>
    <row r="22" spans="1:13" ht="18.75" x14ac:dyDescent="0.3">
      <c r="A22" s="156" t="s">
        <v>20</v>
      </c>
      <c r="B22" s="199" t="s">
        <v>21</v>
      </c>
      <c r="C22" s="157" t="s">
        <v>22</v>
      </c>
      <c r="D22" s="114" t="s">
        <v>3</v>
      </c>
      <c r="E22" s="61"/>
      <c r="F22" s="61"/>
      <c r="G22" s="61"/>
      <c r="H22" s="61"/>
      <c r="I22" s="61"/>
      <c r="J22" s="61"/>
      <c r="K22" s="61"/>
      <c r="L22" s="61"/>
      <c r="M22" s="61"/>
    </row>
    <row r="23" spans="1:13" x14ac:dyDescent="0.25">
      <c r="A23" s="61"/>
      <c r="B23" s="200" t="s">
        <v>23</v>
      </c>
      <c r="C23" s="158">
        <f>F4</f>
        <v>0</v>
      </c>
      <c r="D23" s="159">
        <f>G7</f>
        <v>1.6663750000000002</v>
      </c>
      <c r="E23" s="61"/>
      <c r="F23" s="61"/>
      <c r="G23" s="61"/>
      <c r="H23" s="61"/>
      <c r="I23" s="61"/>
      <c r="J23" s="61"/>
      <c r="K23" s="61"/>
      <c r="L23" s="61"/>
      <c r="M23" s="61"/>
    </row>
    <row r="24" spans="1:13" x14ac:dyDescent="0.25">
      <c r="A24" s="61"/>
      <c r="B24" s="201" t="s">
        <v>1</v>
      </c>
      <c r="C24" s="160">
        <f>B3</f>
        <v>0</v>
      </c>
      <c r="D24" s="161">
        <f>G11</f>
        <v>19.487500000000001</v>
      </c>
      <c r="E24" s="61"/>
      <c r="F24" s="61"/>
      <c r="G24" s="61"/>
      <c r="H24" s="61"/>
      <c r="I24" s="61"/>
      <c r="J24" s="61"/>
      <c r="K24" s="61"/>
      <c r="L24" s="61"/>
      <c r="M24" s="61"/>
    </row>
    <row r="25" spans="1:13" x14ac:dyDescent="0.25">
      <c r="A25" s="61"/>
      <c r="B25" s="202" t="s">
        <v>16</v>
      </c>
      <c r="C25" s="162">
        <f>B4</f>
        <v>0</v>
      </c>
      <c r="D25" s="163"/>
      <c r="E25" s="61"/>
      <c r="F25" s="61"/>
      <c r="G25" s="61"/>
      <c r="H25" s="61"/>
      <c r="I25" s="61"/>
      <c r="J25" s="61"/>
      <c r="K25" s="61"/>
      <c r="L25" s="61"/>
      <c r="M25" s="61"/>
    </row>
    <row r="26" spans="1:13" x14ac:dyDescent="0.25">
      <c r="A26" s="61"/>
      <c r="B26" s="203" t="s">
        <v>24</v>
      </c>
      <c r="C26" s="164"/>
      <c r="D26" s="165">
        <f>G11</f>
        <v>19.487500000000001</v>
      </c>
      <c r="E26" s="61"/>
      <c r="F26" s="61"/>
      <c r="G26" s="61"/>
      <c r="H26" s="61"/>
      <c r="I26" s="61"/>
      <c r="J26" s="61"/>
      <c r="K26" s="61"/>
      <c r="L26" s="61"/>
      <c r="M26" s="61"/>
    </row>
    <row r="27" spans="1:13" x14ac:dyDescent="0.25">
      <c r="A27" s="61"/>
      <c r="B27" s="204" t="s">
        <v>25</v>
      </c>
      <c r="C27" s="114">
        <f>B5</f>
        <v>0</v>
      </c>
      <c r="D27" s="165">
        <f>G12</f>
        <v>0</v>
      </c>
      <c r="E27" s="61"/>
      <c r="F27" s="61"/>
      <c r="G27" s="61"/>
      <c r="H27" s="61"/>
      <c r="I27" s="61"/>
      <c r="J27" s="61"/>
      <c r="K27" s="61"/>
      <c r="L27" s="61"/>
      <c r="M27" s="61"/>
    </row>
    <row r="28" spans="1:13" ht="15.75" thickBot="1" x14ac:dyDescent="0.3">
      <c r="A28" s="139" t="s">
        <v>26</v>
      </c>
      <c r="B28" s="205" t="s">
        <v>17</v>
      </c>
      <c r="C28" s="166" t="s">
        <v>27</v>
      </c>
      <c r="D28" s="166" t="s">
        <v>27</v>
      </c>
      <c r="E28" s="61" t="s">
        <v>28</v>
      </c>
      <c r="F28" s="61"/>
      <c r="G28" s="61"/>
      <c r="H28" s="61"/>
      <c r="I28" s="61"/>
      <c r="J28" s="61"/>
      <c r="K28" s="61"/>
      <c r="L28" s="61"/>
      <c r="M28" s="61"/>
    </row>
    <row r="29" spans="1:13" ht="19.5" thickBot="1" x14ac:dyDescent="0.35">
      <c r="A29" s="167"/>
      <c r="B29" s="193"/>
      <c r="C29" s="168"/>
      <c r="D29" s="168"/>
      <c r="E29" s="169" t="s">
        <v>5</v>
      </c>
      <c r="F29" s="170"/>
      <c r="G29" s="61"/>
      <c r="H29" s="61"/>
      <c r="I29" s="61"/>
      <c r="J29" s="61"/>
      <c r="K29" s="61"/>
      <c r="L29" s="61"/>
      <c r="M29" s="61"/>
    </row>
    <row r="30" spans="1:13" ht="19.5" thickBot="1" x14ac:dyDescent="0.35">
      <c r="A30" s="171" t="s">
        <v>29</v>
      </c>
      <c r="B30" s="194"/>
      <c r="C30" s="172"/>
      <c r="D30" s="173">
        <f>(D23*3+D26*2+D27*0.5)/5.5</f>
        <v>7.9952954545454551</v>
      </c>
      <c r="E30" s="169" t="str">
        <f>IF(D30&gt;0.795,"sehr gut",IF(D30&gt;0.599,"gut",IF(D30&gt;0.395,"mäßig",IF(D30&gt;0.195,"poor",IF(D30&lt;0.2,"schlecht")))))</f>
        <v>sehr gut</v>
      </c>
      <c r="F30" s="170"/>
      <c r="G30" s="61"/>
      <c r="H30" s="61"/>
      <c r="I30" s="61"/>
      <c r="J30" s="61"/>
      <c r="K30" s="61"/>
      <c r="L30" s="61"/>
      <c r="M30" s="61"/>
    </row>
    <row r="31" spans="1:13" ht="15.75" thickBot="1" x14ac:dyDescent="0.3">
      <c r="A31" s="174"/>
      <c r="B31" s="174"/>
      <c r="C31" s="174"/>
      <c r="D31" s="174"/>
      <c r="E31" s="174"/>
      <c r="F31" s="61"/>
      <c r="G31" s="61"/>
      <c r="H31" s="61"/>
      <c r="I31" s="61"/>
      <c r="J31" s="61"/>
      <c r="K31" s="61"/>
      <c r="L31" s="61"/>
      <c r="M31" s="61"/>
    </row>
    <row r="32" spans="1:13" ht="19.5" thickBot="1" x14ac:dyDescent="0.35">
      <c r="A32" s="175" t="s">
        <v>30</v>
      </c>
      <c r="B32" s="176"/>
      <c r="C32" s="176"/>
      <c r="D32" s="177" t="e">
        <f>E32/7</f>
        <v>#VALUE!</v>
      </c>
      <c r="E32" s="178" t="e">
        <f>(D23*3)+D26*2+D27+D28</f>
        <v>#VALUE!</v>
      </c>
      <c r="F32" s="139"/>
      <c r="G32" s="61"/>
      <c r="H32" s="61"/>
      <c r="I32" s="61"/>
      <c r="J32" s="61"/>
      <c r="K32" s="61"/>
      <c r="L32" s="61"/>
      <c r="M32" s="61"/>
    </row>
    <row r="33" spans="1:13" ht="19.5" thickBot="1" x14ac:dyDescent="0.35">
      <c r="A33" s="179" t="s">
        <v>29</v>
      </c>
      <c r="B33" s="174"/>
      <c r="C33" s="174"/>
      <c r="D33" s="180">
        <f>(G8*3+G11*2+G12)/6</f>
        <v>6.4958333333333336</v>
      </c>
      <c r="E33" s="181" t="s">
        <v>6</v>
      </c>
      <c r="F33" s="139"/>
      <c r="G33" s="61"/>
      <c r="H33" s="61"/>
      <c r="I33" s="61"/>
      <c r="J33" s="61"/>
      <c r="K33" s="61"/>
      <c r="L33" s="61"/>
      <c r="M33" s="61"/>
    </row>
    <row r="34" spans="1:13" ht="21.75" thickBot="1" x14ac:dyDescent="0.4">
      <c r="A34" s="182"/>
      <c r="B34" s="183"/>
      <c r="C34" s="183"/>
      <c r="D34" s="184"/>
      <c r="E34" s="185"/>
      <c r="F34" s="139"/>
      <c r="G34" s="61"/>
      <c r="H34" s="61"/>
      <c r="I34" s="61"/>
      <c r="J34" s="61"/>
      <c r="K34" s="61"/>
      <c r="L34" s="61"/>
      <c r="M34" s="61"/>
    </row>
    <row r="35" spans="1:13" x14ac:dyDescent="0.25">
      <c r="A35" s="61"/>
      <c r="B35" s="61"/>
      <c r="C35" s="190"/>
      <c r="D35" s="190"/>
      <c r="E35" s="190"/>
      <c r="F35" s="190"/>
      <c r="G35" s="190"/>
      <c r="H35" s="190"/>
      <c r="I35" s="190"/>
      <c r="J35" s="61"/>
      <c r="K35" s="61"/>
      <c r="L35" s="61"/>
      <c r="M35" s="61"/>
    </row>
    <row r="36" spans="1:13" x14ac:dyDescent="0.25">
      <c r="A36" s="61"/>
      <c r="B36" s="61"/>
      <c r="C36" s="190"/>
      <c r="D36" s="190"/>
      <c r="E36" s="190"/>
      <c r="F36" s="190"/>
      <c r="G36" s="191"/>
      <c r="H36" s="191"/>
      <c r="I36" s="191"/>
      <c r="J36" s="61"/>
      <c r="K36" s="61"/>
      <c r="L36" s="61"/>
      <c r="M36" s="61"/>
    </row>
    <row r="37" spans="1:13" x14ac:dyDescent="0.25">
      <c r="A37" s="61"/>
      <c r="B37" s="61"/>
      <c r="C37" s="190"/>
      <c r="D37" s="190"/>
      <c r="E37" s="190"/>
      <c r="F37" s="190"/>
      <c r="K37" s="61"/>
      <c r="L37" s="61"/>
      <c r="M37" s="61"/>
    </row>
    <row r="38" spans="1:13" x14ac:dyDescent="0.25">
      <c r="A38" s="61"/>
      <c r="B38" s="61"/>
      <c r="C38" s="190"/>
      <c r="D38" s="190"/>
      <c r="E38" s="190"/>
      <c r="F38" s="190"/>
      <c r="G38" s="191"/>
      <c r="H38" s="191"/>
      <c r="I38" s="191"/>
      <c r="J38" s="61"/>
      <c r="K38" s="61"/>
      <c r="L38" s="61"/>
      <c r="M38" s="61"/>
    </row>
    <row r="39" spans="1:13" x14ac:dyDescent="0.25">
      <c r="A39" s="61"/>
      <c r="B39" s="61"/>
      <c r="C39" s="190"/>
      <c r="D39" s="190"/>
      <c r="E39" s="190"/>
      <c r="F39" s="190"/>
      <c r="G39" s="191"/>
      <c r="H39" s="191"/>
      <c r="I39" s="191"/>
      <c r="J39" s="61"/>
      <c r="K39" s="61"/>
      <c r="L39" s="61"/>
      <c r="M39" s="61"/>
    </row>
    <row r="40" spans="1:13" x14ac:dyDescent="0.25">
      <c r="A40" s="61"/>
      <c r="B40" s="61"/>
      <c r="C40" s="190"/>
      <c r="D40" s="190"/>
      <c r="E40" s="190"/>
      <c r="F40" s="190"/>
      <c r="G40" s="191"/>
      <c r="H40" s="191"/>
      <c r="I40" s="191"/>
      <c r="J40" s="61"/>
      <c r="K40" s="61"/>
      <c r="L40" s="61"/>
      <c r="M40" s="61"/>
    </row>
    <row r="41" spans="1:13" x14ac:dyDescent="0.25">
      <c r="A41" s="61"/>
      <c r="B41" s="61"/>
      <c r="C41" s="190"/>
      <c r="D41" s="190"/>
      <c r="E41" s="190"/>
      <c r="F41" s="190"/>
      <c r="G41" s="191"/>
      <c r="H41" s="191"/>
      <c r="I41" s="191"/>
      <c r="J41" s="61"/>
      <c r="K41" s="61"/>
      <c r="L41" s="61"/>
      <c r="M41" s="61"/>
    </row>
    <row r="42" spans="1:13" x14ac:dyDescent="0.25">
      <c r="A42" s="61"/>
      <c r="B42" s="61"/>
      <c r="C42" s="190"/>
      <c r="D42" s="190"/>
      <c r="E42" s="190"/>
      <c r="F42" s="190"/>
      <c r="G42" s="191"/>
      <c r="H42" s="191"/>
      <c r="I42" s="191"/>
      <c r="J42" s="61"/>
      <c r="K42" s="61"/>
      <c r="L42" s="61"/>
      <c r="M42" s="61"/>
    </row>
    <row r="43" spans="1:13" x14ac:dyDescent="0.25">
      <c r="A43" s="61"/>
      <c r="B43" s="61"/>
      <c r="C43" s="190"/>
      <c r="D43" s="190"/>
      <c r="E43" s="190"/>
      <c r="F43" s="190"/>
      <c r="G43" s="191"/>
      <c r="H43" s="191"/>
      <c r="I43" s="191"/>
      <c r="J43" s="61"/>
      <c r="K43" s="61"/>
      <c r="L43" s="61"/>
      <c r="M43" s="61"/>
    </row>
    <row r="44" spans="1:13" x14ac:dyDescent="0.25">
      <c r="A44" s="61"/>
      <c r="B44" s="61"/>
      <c r="C44" s="191"/>
      <c r="D44" s="191"/>
      <c r="E44" s="191"/>
      <c r="F44" s="191"/>
      <c r="G44" s="191"/>
      <c r="H44" s="191"/>
      <c r="I44" s="191"/>
      <c r="J44" s="61"/>
      <c r="K44" s="61"/>
      <c r="L44" s="61"/>
      <c r="M44" s="61"/>
    </row>
    <row r="45" spans="1:13" x14ac:dyDescent="0.25">
      <c r="A45" s="61"/>
      <c r="B45" s="61"/>
      <c r="C45" s="191"/>
      <c r="D45" s="191"/>
      <c r="E45" s="191"/>
      <c r="F45" s="191"/>
      <c r="G45" s="191"/>
      <c r="H45" s="191"/>
      <c r="I45" s="191"/>
      <c r="J45" s="61"/>
      <c r="K45" s="61"/>
      <c r="L45" s="61"/>
      <c r="M45" s="61"/>
    </row>
    <row r="46" spans="1:13" x14ac:dyDescent="0.25">
      <c r="A46" s="61"/>
      <c r="B46" s="61"/>
      <c r="C46" s="191"/>
      <c r="D46" s="191"/>
      <c r="E46" s="191"/>
      <c r="F46" s="191"/>
      <c r="G46" s="191"/>
      <c r="H46" s="191"/>
      <c r="I46" s="191"/>
      <c r="J46" s="61"/>
      <c r="K46" s="61"/>
      <c r="L46" s="61"/>
      <c r="M46" s="61"/>
    </row>
    <row r="47" spans="1:13" x14ac:dyDescent="0.25">
      <c r="A47" s="62"/>
      <c r="B47" s="62"/>
    </row>
    <row r="48" spans="1:13" x14ac:dyDescent="0.25">
      <c r="A48" s="62"/>
      <c r="B48" s="62"/>
    </row>
    <row r="49" spans="1:9" x14ac:dyDescent="0.25">
      <c r="A49" s="62"/>
      <c r="B49" s="62"/>
    </row>
    <row r="50" spans="1:9" x14ac:dyDescent="0.25">
      <c r="A50" s="62"/>
      <c r="B50" s="62"/>
      <c r="C50" s="192"/>
      <c r="D50" s="192"/>
      <c r="E50" s="192"/>
      <c r="F50" s="192"/>
    </row>
    <row r="51" spans="1:9" x14ac:dyDescent="0.25">
      <c r="A51" s="62"/>
      <c r="B51" s="62"/>
      <c r="C51" s="192"/>
      <c r="D51" s="192"/>
      <c r="E51" s="192"/>
      <c r="F51" s="192"/>
    </row>
    <row r="52" spans="1:9" x14ac:dyDescent="0.25">
      <c r="A52" s="62"/>
      <c r="B52" s="62"/>
      <c r="C52" s="192"/>
      <c r="D52" s="192"/>
      <c r="E52" s="192"/>
      <c r="F52" s="192"/>
      <c r="G52" s="192"/>
      <c r="H52" s="192"/>
      <c r="I52" s="192"/>
    </row>
    <row r="53" spans="1:9" x14ac:dyDescent="0.25">
      <c r="A53" s="62"/>
      <c r="B53" s="62"/>
      <c r="C53" s="192"/>
      <c r="D53" s="192"/>
      <c r="E53" s="192"/>
      <c r="F53" s="192"/>
      <c r="G53" s="192"/>
      <c r="H53" s="192"/>
      <c r="I53" s="192"/>
    </row>
    <row r="54" spans="1:9" x14ac:dyDescent="0.25">
      <c r="A54" s="62"/>
      <c r="B54" s="62"/>
      <c r="C54" s="192"/>
      <c r="D54" s="192"/>
      <c r="E54" s="192"/>
      <c r="F54" s="192"/>
      <c r="G54" s="192"/>
      <c r="H54" s="192"/>
      <c r="I54" s="192"/>
    </row>
    <row r="55" spans="1:9" x14ac:dyDescent="0.25">
      <c r="A55" s="62"/>
      <c r="B55" s="62"/>
      <c r="C55" s="192"/>
      <c r="D55" s="192"/>
      <c r="E55" s="192"/>
      <c r="F55" s="192"/>
      <c r="G55" s="192"/>
      <c r="H55" s="192"/>
      <c r="I55" s="192"/>
    </row>
    <row r="56" spans="1:9" x14ac:dyDescent="0.25">
      <c r="A56" s="62"/>
      <c r="B56" s="62"/>
      <c r="C56" s="192"/>
      <c r="D56" s="192"/>
      <c r="E56" s="192"/>
      <c r="F56" s="192"/>
      <c r="G56" s="192"/>
      <c r="H56" s="192"/>
      <c r="I56" s="192"/>
    </row>
    <row r="57" spans="1:9" x14ac:dyDescent="0.25">
      <c r="A57" s="62"/>
      <c r="B57" s="62"/>
      <c r="C57" s="192"/>
      <c r="D57" s="192"/>
      <c r="E57" s="192"/>
      <c r="F57" s="192"/>
      <c r="G57" s="192"/>
      <c r="H57" s="192"/>
      <c r="I57" s="192"/>
    </row>
    <row r="58" spans="1:9" x14ac:dyDescent="0.25">
      <c r="A58" s="62"/>
      <c r="B58" s="62"/>
      <c r="C58" s="192"/>
      <c r="D58" s="192"/>
      <c r="E58" s="192"/>
      <c r="F58" s="192"/>
      <c r="G58" s="192"/>
      <c r="H58" s="192"/>
      <c r="I58" s="192"/>
    </row>
    <row r="59" spans="1:9" x14ac:dyDescent="0.25">
      <c r="A59" s="62"/>
      <c r="B59" s="62"/>
      <c r="C59" s="192"/>
      <c r="D59" s="192"/>
      <c r="E59" s="192"/>
      <c r="F59" s="192"/>
      <c r="G59" s="192"/>
      <c r="H59" s="192"/>
      <c r="I59" s="192"/>
    </row>
    <row r="60" spans="1:9" x14ac:dyDescent="0.25">
      <c r="A60" s="62"/>
      <c r="B60" s="62"/>
      <c r="C60" s="192"/>
      <c r="D60" s="192"/>
      <c r="E60" s="192"/>
      <c r="F60" s="192"/>
      <c r="G60" s="192"/>
      <c r="H60" s="192"/>
      <c r="I60" s="192"/>
    </row>
    <row r="61" spans="1:9" x14ac:dyDescent="0.25">
      <c r="A61" s="62"/>
      <c r="B61" s="62"/>
      <c r="C61" s="192"/>
      <c r="D61" s="192"/>
      <c r="E61" s="192"/>
      <c r="F61" s="192"/>
      <c r="G61" s="192"/>
      <c r="H61" s="192"/>
      <c r="I61" s="192"/>
    </row>
    <row r="62" spans="1:9" x14ac:dyDescent="0.25">
      <c r="A62" s="62"/>
      <c r="B62" s="62"/>
      <c r="C62" s="192"/>
      <c r="D62" s="192"/>
      <c r="E62" s="192"/>
      <c r="F62" s="192"/>
      <c r="G62" s="192"/>
      <c r="H62" s="192"/>
      <c r="I62" s="192"/>
    </row>
    <row r="63" spans="1:9" x14ac:dyDescent="0.25">
      <c r="A63" s="62"/>
      <c r="B63" s="62"/>
      <c r="C63" s="192"/>
      <c r="D63" s="192"/>
      <c r="E63" s="192"/>
      <c r="F63" s="192"/>
      <c r="G63" s="192"/>
      <c r="H63" s="192"/>
      <c r="I63" s="192"/>
    </row>
    <row r="64" spans="1:9" x14ac:dyDescent="0.25">
      <c r="A64" s="62"/>
      <c r="B64" s="62"/>
      <c r="C64" s="192"/>
      <c r="D64" s="192"/>
      <c r="E64" s="192"/>
      <c r="F64" s="192"/>
      <c r="G64" s="192"/>
      <c r="H64" s="192"/>
      <c r="I64" s="192"/>
    </row>
    <row r="65" spans="1:9" x14ac:dyDescent="0.25">
      <c r="A65" s="62"/>
      <c r="B65" s="62"/>
      <c r="C65" s="192"/>
      <c r="D65" s="192"/>
      <c r="E65" s="192"/>
      <c r="F65" s="192"/>
      <c r="G65" s="192"/>
      <c r="H65" s="192"/>
      <c r="I65" s="192"/>
    </row>
    <row r="66" spans="1:9" x14ac:dyDescent="0.25">
      <c r="A66" s="62"/>
      <c r="B66" s="62"/>
      <c r="C66" s="192"/>
      <c r="D66" s="192"/>
      <c r="E66" s="192"/>
      <c r="F66" s="192"/>
      <c r="G66" s="192"/>
      <c r="H66" s="192"/>
      <c r="I66" s="192"/>
    </row>
    <row r="67" spans="1:9" x14ac:dyDescent="0.25">
      <c r="A67" s="62"/>
      <c r="B67" s="62"/>
      <c r="C67" s="192"/>
      <c r="D67" s="192"/>
      <c r="E67" s="192"/>
      <c r="F67" s="192"/>
      <c r="G67" s="192"/>
      <c r="H67" s="192"/>
      <c r="I67" s="192"/>
    </row>
    <row r="68" spans="1:9" x14ac:dyDescent="0.25">
      <c r="A68" s="62"/>
      <c r="B68" s="62"/>
      <c r="C68" s="192"/>
      <c r="D68" s="192"/>
      <c r="E68" s="192"/>
      <c r="F68" s="192"/>
      <c r="G68" s="192"/>
      <c r="H68" s="192"/>
      <c r="I68" s="192"/>
    </row>
    <row r="69" spans="1:9" x14ac:dyDescent="0.25">
      <c r="A69" s="62"/>
      <c r="B69" s="62"/>
      <c r="C69" s="192"/>
      <c r="D69" s="192"/>
      <c r="E69" s="192"/>
      <c r="F69" s="192"/>
      <c r="G69" s="192"/>
      <c r="H69" s="192"/>
      <c r="I69" s="192"/>
    </row>
    <row r="70" spans="1:9" x14ac:dyDescent="0.25">
      <c r="A70" s="62"/>
      <c r="B70" s="62"/>
      <c r="C70" s="192"/>
      <c r="D70" s="192"/>
      <c r="E70" s="192"/>
      <c r="F70" s="192"/>
      <c r="G70" s="192"/>
      <c r="H70" s="192"/>
      <c r="I70" s="192"/>
    </row>
    <row r="71" spans="1:9" x14ac:dyDescent="0.25">
      <c r="A71" s="62"/>
      <c r="B71" s="62"/>
      <c r="C71" s="192"/>
      <c r="D71" s="192"/>
      <c r="E71" s="192"/>
      <c r="F71" s="192"/>
      <c r="G71" s="192"/>
      <c r="H71" s="192"/>
      <c r="I71" s="192"/>
    </row>
    <row r="72" spans="1:9" x14ac:dyDescent="0.25">
      <c r="A72" s="62"/>
      <c r="B72" s="62"/>
      <c r="C72" s="192"/>
      <c r="D72" s="192"/>
      <c r="E72" s="192"/>
      <c r="F72" s="192"/>
      <c r="G72" s="192"/>
      <c r="H72" s="192"/>
      <c r="I72" s="192"/>
    </row>
    <row r="73" spans="1:9" x14ac:dyDescent="0.25">
      <c r="A73" s="62"/>
      <c r="B73" s="62"/>
      <c r="C73" s="192"/>
      <c r="D73" s="192"/>
      <c r="E73" s="192"/>
      <c r="F73" s="192"/>
      <c r="G73" s="192"/>
      <c r="H73" s="192"/>
      <c r="I73" s="192"/>
    </row>
    <row r="74" spans="1:9" x14ac:dyDescent="0.25">
      <c r="A74" s="62"/>
      <c r="B74" s="62"/>
      <c r="C74" s="192"/>
      <c r="D74" s="192"/>
      <c r="E74" s="192"/>
      <c r="F74" s="192"/>
      <c r="G74" s="192"/>
      <c r="H74" s="192"/>
      <c r="I74" s="192"/>
    </row>
    <row r="75" spans="1:9" x14ac:dyDescent="0.25">
      <c r="A75" s="62"/>
      <c r="B75" s="62"/>
      <c r="C75" s="192"/>
      <c r="D75" s="192"/>
      <c r="E75" s="192"/>
      <c r="F75" s="192"/>
      <c r="G75" s="192"/>
      <c r="H75" s="192"/>
      <c r="I75" s="192"/>
    </row>
    <row r="76" spans="1:9" x14ac:dyDescent="0.25">
      <c r="A76" s="62"/>
      <c r="B76" s="62"/>
      <c r="C76" s="192"/>
      <c r="D76" s="192"/>
      <c r="E76" s="192"/>
      <c r="F76" s="192"/>
      <c r="G76" s="192"/>
      <c r="H76" s="192"/>
      <c r="I76" s="192"/>
    </row>
    <row r="77" spans="1:9" x14ac:dyDescent="0.25">
      <c r="A77" s="62"/>
      <c r="B77" s="62"/>
      <c r="C77" s="192"/>
      <c r="D77" s="192"/>
      <c r="E77" s="192"/>
      <c r="F77" s="192"/>
      <c r="G77" s="192"/>
      <c r="H77" s="192"/>
      <c r="I77" s="192"/>
    </row>
    <row r="78" spans="1:9" x14ac:dyDescent="0.25">
      <c r="A78" s="62"/>
      <c r="B78" s="62"/>
      <c r="C78" s="192"/>
      <c r="D78" s="192"/>
      <c r="E78" s="192"/>
      <c r="F78" s="192"/>
      <c r="G78" s="192"/>
      <c r="H78" s="192"/>
      <c r="I78" s="192"/>
    </row>
    <row r="79" spans="1:9" x14ac:dyDescent="0.25">
      <c r="A79" s="62"/>
      <c r="B79" s="62"/>
      <c r="C79" s="192"/>
      <c r="D79" s="192"/>
      <c r="E79" s="192"/>
      <c r="F79" s="192"/>
      <c r="G79" s="192"/>
      <c r="H79" s="192"/>
      <c r="I79" s="192"/>
    </row>
    <row r="80" spans="1:9" x14ac:dyDescent="0.25">
      <c r="A80" s="62"/>
      <c r="B80" s="62"/>
      <c r="C80" s="192"/>
      <c r="D80" s="192"/>
      <c r="E80" s="192"/>
      <c r="F80" s="192"/>
      <c r="G80" s="192"/>
      <c r="H80" s="192"/>
      <c r="I80" s="192"/>
    </row>
    <row r="81" spans="1:9" x14ac:dyDescent="0.25">
      <c r="A81" s="62"/>
      <c r="B81" s="62"/>
      <c r="C81" s="192"/>
      <c r="D81" s="192"/>
      <c r="E81" s="192"/>
      <c r="F81" s="192"/>
      <c r="G81" s="192"/>
      <c r="H81" s="192"/>
      <c r="I81" s="192"/>
    </row>
    <row r="82" spans="1:9" x14ac:dyDescent="0.25">
      <c r="A82" s="62"/>
      <c r="B82" s="62"/>
      <c r="C82" s="192"/>
      <c r="D82" s="192"/>
      <c r="E82" s="192"/>
      <c r="F82" s="192"/>
      <c r="G82" s="192"/>
      <c r="H82" s="192"/>
      <c r="I82" s="192"/>
    </row>
    <row r="83" spans="1:9" x14ac:dyDescent="0.25">
      <c r="A83" s="62"/>
      <c r="B83" s="62"/>
      <c r="C83" s="192"/>
      <c r="D83" s="192"/>
      <c r="E83" s="192"/>
      <c r="F83" s="192"/>
      <c r="G83" s="192"/>
      <c r="H83" s="192"/>
      <c r="I83" s="192"/>
    </row>
    <row r="84" spans="1:9" x14ac:dyDescent="0.25">
      <c r="A84" s="62"/>
      <c r="B84" s="62"/>
      <c r="C84" s="192"/>
      <c r="D84" s="192"/>
      <c r="E84" s="192"/>
      <c r="F84" s="192"/>
      <c r="G84" s="192"/>
      <c r="H84" s="192"/>
      <c r="I84" s="192"/>
    </row>
    <row r="85" spans="1:9" x14ac:dyDescent="0.25">
      <c r="A85" s="62"/>
      <c r="B85" s="62"/>
      <c r="C85" s="192"/>
      <c r="D85" s="192"/>
      <c r="E85" s="192"/>
      <c r="F85" s="192"/>
      <c r="G85" s="192"/>
      <c r="H85" s="192"/>
      <c r="I85" s="192"/>
    </row>
    <row r="86" spans="1:9" x14ac:dyDescent="0.25">
      <c r="A86" s="62"/>
      <c r="B86" s="62"/>
      <c r="C86" s="192"/>
      <c r="D86" s="192"/>
      <c r="E86" s="192"/>
      <c r="F86" s="192"/>
      <c r="G86" s="192"/>
      <c r="H86" s="192"/>
      <c r="I86" s="192"/>
    </row>
    <row r="87" spans="1:9" x14ac:dyDescent="0.25">
      <c r="A87" s="62"/>
      <c r="B87" s="62"/>
      <c r="C87" s="192"/>
      <c r="D87" s="192"/>
      <c r="E87" s="192"/>
      <c r="F87" s="192"/>
      <c r="G87" s="192"/>
      <c r="H87" s="192"/>
      <c r="I87" s="192"/>
    </row>
    <row r="88" spans="1:9" x14ac:dyDescent="0.25">
      <c r="A88" s="62"/>
      <c r="B88" s="62"/>
      <c r="C88" s="192"/>
      <c r="D88" s="192"/>
      <c r="E88" s="192"/>
      <c r="F88" s="192"/>
      <c r="G88" s="192"/>
      <c r="H88" s="192"/>
      <c r="I88" s="192"/>
    </row>
    <row r="89" spans="1:9" x14ac:dyDescent="0.25">
      <c r="A89" s="62"/>
      <c r="B89" s="62"/>
      <c r="C89" s="192"/>
      <c r="D89" s="192"/>
      <c r="E89" s="192"/>
      <c r="F89" s="192"/>
      <c r="G89" s="192"/>
      <c r="H89" s="192"/>
      <c r="I89" s="192"/>
    </row>
    <row r="90" spans="1:9" x14ac:dyDescent="0.25">
      <c r="A90" s="62"/>
      <c r="B90" s="62"/>
      <c r="C90" s="192"/>
      <c r="D90" s="192"/>
      <c r="E90" s="192"/>
      <c r="F90" s="192"/>
      <c r="G90" s="192"/>
      <c r="H90" s="192"/>
      <c r="I90" s="192"/>
    </row>
    <row r="91" spans="1:9" x14ac:dyDescent="0.25">
      <c r="A91" s="62"/>
      <c r="B91" s="62"/>
      <c r="C91" s="192"/>
      <c r="D91" s="192"/>
      <c r="E91" s="192"/>
      <c r="F91" s="192"/>
      <c r="G91" s="192"/>
      <c r="H91" s="192"/>
      <c r="I91" s="192"/>
    </row>
    <row r="92" spans="1:9" x14ac:dyDescent="0.25">
      <c r="A92" s="62"/>
      <c r="B92" s="62"/>
      <c r="C92" s="192"/>
      <c r="D92" s="192"/>
      <c r="E92" s="192"/>
      <c r="F92" s="192"/>
      <c r="G92" s="192"/>
      <c r="H92" s="192"/>
      <c r="I92" s="192"/>
    </row>
    <row r="93" spans="1:9" x14ac:dyDescent="0.25">
      <c r="A93" s="62"/>
      <c r="B93" s="62"/>
      <c r="C93" s="192"/>
      <c r="D93" s="192"/>
      <c r="E93" s="192"/>
      <c r="F93" s="192"/>
      <c r="G93" s="192"/>
      <c r="H93" s="192"/>
      <c r="I93" s="192"/>
    </row>
    <row r="94" spans="1:9" x14ac:dyDescent="0.25">
      <c r="A94" s="62"/>
      <c r="B94" s="62"/>
      <c r="C94" s="192"/>
      <c r="D94" s="192"/>
      <c r="E94" s="192"/>
      <c r="F94" s="192"/>
      <c r="G94" s="192"/>
      <c r="H94" s="192"/>
      <c r="I94" s="192"/>
    </row>
    <row r="95" spans="1:9" x14ac:dyDescent="0.25">
      <c r="A95" s="62"/>
      <c r="B95" s="62"/>
      <c r="C95" s="192"/>
      <c r="D95" s="192"/>
      <c r="E95" s="192"/>
      <c r="F95" s="192"/>
      <c r="G95" s="192"/>
      <c r="H95" s="192"/>
      <c r="I95" s="192"/>
    </row>
    <row r="96" spans="1:9" x14ac:dyDescent="0.25">
      <c r="A96" s="62"/>
      <c r="B96" s="62"/>
      <c r="C96" s="192"/>
      <c r="D96" s="192"/>
      <c r="E96" s="192"/>
      <c r="F96" s="192"/>
      <c r="G96" s="192"/>
      <c r="H96" s="192"/>
      <c r="I96" s="192"/>
    </row>
    <row r="97" spans="1:9" x14ac:dyDescent="0.25">
      <c r="A97" s="62"/>
      <c r="B97" s="62"/>
      <c r="C97" s="192"/>
      <c r="D97" s="192"/>
      <c r="E97" s="192"/>
      <c r="F97" s="192"/>
      <c r="G97" s="192"/>
      <c r="H97" s="192"/>
      <c r="I97" s="192"/>
    </row>
    <row r="98" spans="1:9" x14ac:dyDescent="0.25">
      <c r="A98" s="62"/>
      <c r="B98" s="62"/>
      <c r="C98" s="192"/>
      <c r="D98" s="192"/>
      <c r="E98" s="192"/>
      <c r="F98" s="192"/>
      <c r="G98" s="192"/>
      <c r="H98" s="192"/>
      <c r="I98" s="192"/>
    </row>
    <row r="99" spans="1:9" x14ac:dyDescent="0.25">
      <c r="A99" s="62"/>
      <c r="B99" s="62"/>
      <c r="C99" s="192"/>
      <c r="D99" s="192"/>
      <c r="E99" s="192"/>
      <c r="F99" s="192"/>
      <c r="G99" s="192"/>
      <c r="H99" s="192"/>
      <c r="I99" s="192"/>
    </row>
    <row r="100" spans="1:9" x14ac:dyDescent="0.25">
      <c r="A100" s="62"/>
      <c r="B100" s="62"/>
      <c r="C100" s="192"/>
      <c r="D100" s="192"/>
      <c r="E100" s="192"/>
      <c r="F100" s="192"/>
      <c r="G100" s="192"/>
      <c r="H100" s="192"/>
      <c r="I100" s="192"/>
    </row>
    <row r="101" spans="1:9" x14ac:dyDescent="0.25">
      <c r="A101" s="62"/>
      <c r="B101" s="62"/>
      <c r="C101" s="192"/>
      <c r="D101" s="192"/>
      <c r="E101" s="192"/>
      <c r="F101" s="192"/>
      <c r="G101" s="192"/>
      <c r="H101" s="192"/>
      <c r="I101" s="192"/>
    </row>
    <row r="102" spans="1:9" x14ac:dyDescent="0.25">
      <c r="A102" s="62"/>
      <c r="B102" s="62"/>
      <c r="C102" s="192"/>
      <c r="D102" s="192"/>
      <c r="E102" s="192"/>
      <c r="F102" s="192"/>
      <c r="G102" s="192"/>
      <c r="H102" s="192"/>
      <c r="I102" s="192"/>
    </row>
    <row r="103" spans="1:9" x14ac:dyDescent="0.25">
      <c r="A103" s="62"/>
      <c r="B103" s="62"/>
      <c r="C103" s="192"/>
      <c r="D103" s="192"/>
      <c r="E103" s="192"/>
      <c r="F103" s="192"/>
      <c r="G103" s="192"/>
      <c r="H103" s="192"/>
      <c r="I103" s="192"/>
    </row>
    <row r="104" spans="1:9" x14ac:dyDescent="0.25">
      <c r="A104" s="62"/>
      <c r="B104" s="62"/>
      <c r="C104" s="192"/>
      <c r="D104" s="192"/>
      <c r="E104" s="192"/>
      <c r="F104" s="192"/>
      <c r="G104" s="192"/>
      <c r="H104" s="192"/>
      <c r="I104" s="192"/>
    </row>
    <row r="105" spans="1:9" x14ac:dyDescent="0.25">
      <c r="A105" s="62"/>
      <c r="B105" s="62"/>
      <c r="C105" s="192"/>
      <c r="D105" s="192"/>
      <c r="E105" s="192"/>
      <c r="F105" s="192"/>
      <c r="G105" s="192"/>
      <c r="H105" s="192"/>
      <c r="I105" s="192"/>
    </row>
    <row r="106" spans="1:9" x14ac:dyDescent="0.25">
      <c r="A106" s="62"/>
      <c r="B106" s="62"/>
      <c r="C106" s="192"/>
      <c r="D106" s="192"/>
      <c r="E106" s="192"/>
      <c r="F106" s="192"/>
      <c r="G106" s="192"/>
      <c r="H106" s="192"/>
      <c r="I106" s="192"/>
    </row>
    <row r="107" spans="1:9" x14ac:dyDescent="0.25">
      <c r="A107" s="62"/>
      <c r="B107" s="62"/>
      <c r="C107" s="192"/>
      <c r="D107" s="192"/>
      <c r="E107" s="192"/>
      <c r="F107" s="192"/>
      <c r="G107" s="192"/>
      <c r="H107" s="192"/>
      <c r="I107" s="192"/>
    </row>
    <row r="108" spans="1:9" x14ac:dyDescent="0.25">
      <c r="A108" s="62"/>
      <c r="B108" s="62"/>
      <c r="C108" s="192"/>
      <c r="D108" s="192"/>
      <c r="E108" s="192"/>
      <c r="F108" s="192"/>
      <c r="G108" s="192"/>
      <c r="H108" s="192"/>
      <c r="I108" s="192"/>
    </row>
    <row r="109" spans="1:9" x14ac:dyDescent="0.25">
      <c r="A109" s="62"/>
      <c r="B109" s="62"/>
      <c r="C109" s="192"/>
      <c r="D109" s="192"/>
      <c r="E109" s="192"/>
      <c r="F109" s="192"/>
      <c r="G109" s="192"/>
      <c r="H109" s="192"/>
      <c r="I109" s="192"/>
    </row>
    <row r="110" spans="1:9" x14ac:dyDescent="0.25">
      <c r="A110" s="62"/>
      <c r="B110" s="62"/>
      <c r="C110" s="192"/>
      <c r="D110" s="192"/>
      <c r="E110" s="192"/>
      <c r="F110" s="192"/>
      <c r="G110" s="192"/>
      <c r="H110" s="192"/>
      <c r="I110" s="192"/>
    </row>
    <row r="111" spans="1:9" x14ac:dyDescent="0.25">
      <c r="A111" s="62"/>
      <c r="B111" s="62"/>
      <c r="C111" s="192"/>
      <c r="D111" s="192"/>
      <c r="E111" s="192"/>
      <c r="F111" s="192"/>
      <c r="G111" s="192"/>
      <c r="H111" s="192"/>
      <c r="I111" s="192"/>
    </row>
    <row r="112" spans="1:9" x14ac:dyDescent="0.25">
      <c r="A112" s="62"/>
      <c r="B112" s="62"/>
      <c r="C112" s="192"/>
      <c r="D112" s="192"/>
      <c r="E112" s="192"/>
      <c r="F112" s="192"/>
      <c r="G112" s="192"/>
      <c r="H112" s="192"/>
      <c r="I112" s="192"/>
    </row>
    <row r="113" spans="1:9" x14ac:dyDescent="0.25">
      <c r="A113" s="62"/>
      <c r="B113" s="62"/>
      <c r="C113" s="192"/>
      <c r="D113" s="192"/>
      <c r="E113" s="192"/>
      <c r="F113" s="192"/>
      <c r="G113" s="192"/>
      <c r="H113" s="192"/>
      <c r="I113" s="192"/>
    </row>
    <row r="114" spans="1:9" x14ac:dyDescent="0.25">
      <c r="A114" s="62"/>
      <c r="B114" s="62"/>
      <c r="C114" s="192"/>
      <c r="D114" s="192"/>
      <c r="E114" s="192"/>
      <c r="F114" s="192"/>
      <c r="G114" s="192"/>
      <c r="H114" s="192"/>
      <c r="I114" s="192"/>
    </row>
    <row r="115" spans="1:9" x14ac:dyDescent="0.25">
      <c r="A115" s="62"/>
      <c r="B115" s="62"/>
      <c r="C115" s="192"/>
      <c r="D115" s="192"/>
      <c r="E115" s="192"/>
      <c r="F115" s="192"/>
      <c r="G115" s="192"/>
      <c r="H115" s="192"/>
      <c r="I115" s="192"/>
    </row>
    <row r="116" spans="1:9" x14ac:dyDescent="0.25">
      <c r="A116" s="62"/>
      <c r="B116" s="62"/>
      <c r="C116" s="192"/>
      <c r="D116" s="192"/>
      <c r="E116" s="192"/>
      <c r="F116" s="192"/>
      <c r="G116" s="192"/>
      <c r="H116" s="192"/>
      <c r="I116" s="192"/>
    </row>
    <row r="117" spans="1:9" x14ac:dyDescent="0.25">
      <c r="A117" s="62"/>
      <c r="B117" s="62"/>
      <c r="C117" s="192"/>
      <c r="D117" s="192"/>
      <c r="E117" s="192"/>
      <c r="F117" s="192"/>
      <c r="G117" s="192"/>
      <c r="H117" s="192"/>
      <c r="I117" s="192"/>
    </row>
    <row r="118" spans="1:9" x14ac:dyDescent="0.25">
      <c r="A118" s="62"/>
      <c r="B118" s="62"/>
      <c r="C118" s="192"/>
      <c r="D118" s="192"/>
      <c r="E118" s="192"/>
      <c r="F118" s="192"/>
      <c r="G118" s="192"/>
      <c r="H118" s="192"/>
      <c r="I118" s="192"/>
    </row>
    <row r="119" spans="1:9" x14ac:dyDescent="0.25">
      <c r="A119" s="62"/>
      <c r="B119" s="62"/>
      <c r="C119" s="192"/>
      <c r="D119" s="192"/>
      <c r="E119" s="192"/>
      <c r="F119" s="192"/>
      <c r="G119" s="192"/>
      <c r="H119" s="192"/>
      <c r="I119" s="192"/>
    </row>
    <row r="120" spans="1:9" x14ac:dyDescent="0.25">
      <c r="A120" s="62"/>
      <c r="B120" s="62"/>
      <c r="C120" s="192"/>
      <c r="D120" s="192"/>
      <c r="E120" s="192"/>
      <c r="F120" s="192"/>
      <c r="G120" s="192"/>
      <c r="H120" s="192"/>
      <c r="I120" s="192"/>
    </row>
    <row r="121" spans="1:9" x14ac:dyDescent="0.25">
      <c r="A121" s="62"/>
      <c r="B121" s="62"/>
      <c r="C121" s="192"/>
      <c r="D121" s="192"/>
      <c r="E121" s="192"/>
      <c r="F121" s="192"/>
      <c r="G121" s="192"/>
      <c r="H121" s="192"/>
      <c r="I121" s="192"/>
    </row>
    <row r="122" spans="1:9" x14ac:dyDescent="0.25">
      <c r="A122" s="62"/>
      <c r="B122" s="62"/>
      <c r="C122" s="192"/>
      <c r="D122" s="192"/>
      <c r="E122" s="192"/>
      <c r="F122" s="192"/>
      <c r="G122" s="192"/>
      <c r="H122" s="192"/>
      <c r="I122" s="192"/>
    </row>
    <row r="123" spans="1:9" x14ac:dyDescent="0.25">
      <c r="A123" s="62"/>
      <c r="B123" s="62"/>
      <c r="C123" s="192"/>
      <c r="D123" s="192"/>
      <c r="E123" s="192"/>
      <c r="F123" s="192"/>
      <c r="G123" s="192"/>
      <c r="H123" s="192"/>
      <c r="I123" s="192"/>
    </row>
    <row r="124" spans="1:9" x14ac:dyDescent="0.25">
      <c r="A124" s="62"/>
      <c r="B124" s="62"/>
      <c r="C124" s="192"/>
      <c r="D124" s="192"/>
      <c r="E124" s="192"/>
      <c r="F124" s="192"/>
      <c r="G124" s="192"/>
      <c r="H124" s="192"/>
      <c r="I124" s="192"/>
    </row>
    <row r="125" spans="1:9" x14ac:dyDescent="0.25">
      <c r="A125" s="62"/>
      <c r="B125" s="62"/>
      <c r="C125" s="192"/>
      <c r="D125" s="192"/>
      <c r="E125" s="192"/>
      <c r="F125" s="192"/>
      <c r="G125" s="192"/>
      <c r="H125" s="192"/>
      <c r="I125" s="192"/>
    </row>
    <row r="126" spans="1:9" x14ac:dyDescent="0.25">
      <c r="A126" s="62"/>
      <c r="B126" s="62"/>
      <c r="C126" s="192"/>
      <c r="D126" s="192"/>
      <c r="E126" s="192"/>
      <c r="F126" s="192"/>
      <c r="G126" s="192"/>
      <c r="H126" s="192"/>
      <c r="I126" s="192"/>
    </row>
    <row r="127" spans="1:9" x14ac:dyDescent="0.25">
      <c r="A127" s="62"/>
      <c r="B127" s="62"/>
      <c r="C127" s="192"/>
      <c r="D127" s="192"/>
      <c r="E127" s="192"/>
      <c r="F127" s="192"/>
      <c r="G127" s="192"/>
      <c r="H127" s="192"/>
      <c r="I127" s="192"/>
    </row>
    <row r="128" spans="1:9" x14ac:dyDescent="0.25">
      <c r="A128" s="62"/>
      <c r="B128" s="62"/>
      <c r="C128" s="192"/>
      <c r="D128" s="192"/>
      <c r="E128" s="192"/>
      <c r="F128" s="192"/>
      <c r="G128" s="192"/>
      <c r="H128" s="192"/>
      <c r="I128" s="192"/>
    </row>
    <row r="129" spans="1:9" x14ac:dyDescent="0.25">
      <c r="A129" s="62"/>
      <c r="B129" s="62"/>
      <c r="C129" s="192"/>
      <c r="D129" s="192"/>
      <c r="E129" s="192"/>
      <c r="F129" s="192"/>
      <c r="G129" s="192"/>
      <c r="H129" s="192"/>
      <c r="I129" s="192"/>
    </row>
    <row r="130" spans="1:9" x14ac:dyDescent="0.25">
      <c r="A130" s="62"/>
      <c r="B130" s="62"/>
      <c r="C130" s="192"/>
      <c r="D130" s="192"/>
      <c r="E130" s="192"/>
      <c r="F130" s="192"/>
      <c r="G130" s="192"/>
      <c r="H130" s="192"/>
      <c r="I130" s="192"/>
    </row>
    <row r="131" spans="1:9" x14ac:dyDescent="0.25">
      <c r="A131" s="62"/>
      <c r="B131" s="62"/>
      <c r="C131" s="192"/>
      <c r="D131" s="192"/>
      <c r="E131" s="192"/>
      <c r="F131" s="192"/>
      <c r="G131" s="192"/>
      <c r="H131" s="192"/>
      <c r="I131" s="192"/>
    </row>
    <row r="132" spans="1:9" x14ac:dyDescent="0.25">
      <c r="A132" s="62"/>
      <c r="B132" s="62"/>
      <c r="C132" s="192"/>
      <c r="D132" s="192"/>
      <c r="E132" s="192"/>
      <c r="F132" s="192"/>
      <c r="G132" s="192"/>
      <c r="H132" s="192"/>
      <c r="I132" s="192"/>
    </row>
    <row r="133" spans="1:9" x14ac:dyDescent="0.25">
      <c r="A133" s="62"/>
      <c r="B133" s="62"/>
      <c r="C133" s="192"/>
      <c r="D133" s="192"/>
      <c r="E133" s="192"/>
      <c r="F133" s="192"/>
      <c r="G133" s="192"/>
      <c r="H133" s="192"/>
      <c r="I133" s="192"/>
    </row>
    <row r="134" spans="1:9" x14ac:dyDescent="0.25">
      <c r="A134" s="62"/>
      <c r="B134" s="62"/>
      <c r="C134" s="192"/>
      <c r="D134" s="192"/>
      <c r="E134" s="192"/>
      <c r="F134" s="192"/>
      <c r="G134" s="192"/>
      <c r="H134" s="192"/>
      <c r="I134" s="192"/>
    </row>
    <row r="135" spans="1:9" x14ac:dyDescent="0.25">
      <c r="A135" s="62"/>
      <c r="B135" s="62"/>
      <c r="C135" s="192"/>
      <c r="D135" s="192"/>
      <c r="E135" s="192"/>
      <c r="F135" s="192"/>
      <c r="G135" s="192"/>
      <c r="H135" s="192"/>
      <c r="I135" s="192"/>
    </row>
    <row r="136" spans="1:9" x14ac:dyDescent="0.25">
      <c r="A136" s="62"/>
      <c r="B136" s="62"/>
      <c r="C136" s="192"/>
      <c r="D136" s="192"/>
      <c r="E136" s="192"/>
      <c r="F136" s="192"/>
      <c r="G136" s="192"/>
      <c r="H136" s="192"/>
      <c r="I136" s="192"/>
    </row>
    <row r="137" spans="1:9" x14ac:dyDescent="0.25">
      <c r="A137" s="62"/>
      <c r="B137" s="62"/>
      <c r="C137" s="192"/>
      <c r="D137" s="192"/>
      <c r="E137" s="192"/>
      <c r="F137" s="192"/>
      <c r="G137" s="192"/>
      <c r="H137" s="192"/>
      <c r="I137" s="192"/>
    </row>
    <row r="138" spans="1:9" x14ac:dyDescent="0.25">
      <c r="A138" s="62"/>
      <c r="B138" s="62"/>
      <c r="C138" s="192"/>
      <c r="D138" s="192"/>
      <c r="E138" s="192"/>
      <c r="F138" s="192"/>
      <c r="G138" s="192"/>
      <c r="H138" s="192"/>
      <c r="I138" s="192"/>
    </row>
    <row r="139" spans="1:9" x14ac:dyDescent="0.25">
      <c r="A139" s="62"/>
      <c r="B139" s="62"/>
      <c r="C139" s="192"/>
      <c r="D139" s="192"/>
      <c r="E139" s="192"/>
      <c r="F139" s="192"/>
      <c r="G139" s="192"/>
      <c r="H139" s="192"/>
      <c r="I139" s="192"/>
    </row>
    <row r="140" spans="1:9" x14ac:dyDescent="0.25">
      <c r="A140" s="62"/>
      <c r="B140" s="62"/>
      <c r="C140" s="192"/>
      <c r="D140" s="192"/>
      <c r="E140" s="192"/>
      <c r="F140" s="192"/>
      <c r="G140" s="192"/>
      <c r="H140" s="192"/>
      <c r="I140" s="192"/>
    </row>
    <row r="141" spans="1:9" x14ac:dyDescent="0.25">
      <c r="A141" s="62"/>
      <c r="B141" s="62"/>
      <c r="C141" s="192"/>
      <c r="D141" s="192"/>
      <c r="E141" s="192"/>
      <c r="F141" s="192"/>
      <c r="G141" s="192"/>
      <c r="H141" s="192"/>
      <c r="I141" s="192"/>
    </row>
    <row r="142" spans="1:9" x14ac:dyDescent="0.25">
      <c r="A142" s="62"/>
      <c r="B142" s="62"/>
      <c r="C142" s="192"/>
      <c r="D142" s="192"/>
      <c r="E142" s="192"/>
      <c r="F142" s="192"/>
      <c r="G142" s="192"/>
      <c r="H142" s="192"/>
      <c r="I142" s="192"/>
    </row>
    <row r="143" spans="1:9" x14ac:dyDescent="0.25">
      <c r="A143" s="62"/>
      <c r="B143" s="62"/>
      <c r="C143" s="192"/>
      <c r="D143" s="192"/>
      <c r="E143" s="192"/>
      <c r="F143" s="192"/>
      <c r="G143" s="192"/>
      <c r="H143" s="192"/>
      <c r="I143" s="192"/>
    </row>
    <row r="144" spans="1:9" x14ac:dyDescent="0.25">
      <c r="A144" s="62"/>
      <c r="B144" s="62"/>
      <c r="C144" s="192"/>
      <c r="D144" s="192"/>
      <c r="E144" s="192"/>
      <c r="F144" s="192"/>
      <c r="G144" s="192"/>
      <c r="H144" s="192"/>
      <c r="I144" s="192"/>
    </row>
    <row r="145" spans="1:9" x14ac:dyDescent="0.25">
      <c r="A145" s="62"/>
      <c r="B145" s="62"/>
      <c r="C145" s="192"/>
      <c r="D145" s="192"/>
      <c r="E145" s="192"/>
      <c r="F145" s="192"/>
      <c r="G145" s="192"/>
      <c r="H145" s="192"/>
      <c r="I145" s="192"/>
    </row>
    <row r="146" spans="1:9" x14ac:dyDescent="0.25">
      <c r="A146" s="62"/>
      <c r="B146" s="62"/>
      <c r="C146" s="192"/>
      <c r="D146" s="192"/>
      <c r="E146" s="192"/>
      <c r="F146" s="192"/>
      <c r="G146" s="192"/>
      <c r="H146" s="192"/>
      <c r="I146" s="192"/>
    </row>
    <row r="147" spans="1:9" x14ac:dyDescent="0.25">
      <c r="A147" s="62"/>
      <c r="B147" s="62"/>
      <c r="C147" s="192"/>
      <c r="D147" s="192"/>
      <c r="E147" s="192"/>
      <c r="F147" s="192"/>
      <c r="G147" s="192"/>
      <c r="H147" s="192"/>
      <c r="I147" s="192"/>
    </row>
    <row r="148" spans="1:9" x14ac:dyDescent="0.25">
      <c r="A148" s="62"/>
      <c r="B148" s="62"/>
      <c r="C148" s="192"/>
      <c r="D148" s="192"/>
      <c r="E148" s="192"/>
      <c r="F148" s="192"/>
      <c r="G148" s="192"/>
      <c r="H148" s="192"/>
      <c r="I148" s="192"/>
    </row>
    <row r="149" spans="1:9" x14ac:dyDescent="0.25">
      <c r="A149" s="62"/>
      <c r="B149" s="62"/>
      <c r="C149" s="192"/>
      <c r="D149" s="192"/>
      <c r="E149" s="192"/>
      <c r="F149" s="192"/>
      <c r="G149" s="192"/>
      <c r="H149" s="192"/>
      <c r="I149" s="192"/>
    </row>
    <row r="150" spans="1:9" x14ac:dyDescent="0.25">
      <c r="A150" s="62"/>
      <c r="B150" s="62"/>
      <c r="C150" s="192"/>
      <c r="D150" s="192"/>
      <c r="E150" s="192"/>
      <c r="F150" s="192"/>
      <c r="G150" s="192"/>
      <c r="H150" s="192"/>
      <c r="I150" s="192"/>
    </row>
    <row r="151" spans="1:9" x14ac:dyDescent="0.25">
      <c r="A151" s="62"/>
      <c r="B151" s="62"/>
      <c r="C151" s="192"/>
      <c r="D151" s="192"/>
      <c r="E151" s="192"/>
      <c r="F151" s="192"/>
      <c r="G151" s="192"/>
      <c r="H151" s="192"/>
      <c r="I151" s="192"/>
    </row>
    <row r="152" spans="1:9" x14ac:dyDescent="0.25">
      <c r="A152" s="62"/>
      <c r="B152" s="62"/>
      <c r="C152" s="192"/>
      <c r="D152" s="192"/>
      <c r="E152" s="192"/>
      <c r="F152" s="192"/>
      <c r="G152" s="192"/>
      <c r="H152" s="192"/>
      <c r="I152" s="192"/>
    </row>
    <row r="153" spans="1:9" x14ac:dyDescent="0.25">
      <c r="A153" s="62"/>
      <c r="B153" s="62"/>
      <c r="C153" s="192"/>
      <c r="D153" s="192"/>
      <c r="E153" s="192"/>
      <c r="F153" s="192"/>
      <c r="G153" s="192"/>
      <c r="H153" s="192"/>
      <c r="I153" s="192"/>
    </row>
    <row r="154" spans="1:9" x14ac:dyDescent="0.25">
      <c r="A154" s="62"/>
      <c r="B154" s="62"/>
      <c r="C154" s="192"/>
      <c r="D154" s="192"/>
      <c r="E154" s="192"/>
      <c r="F154" s="192"/>
      <c r="G154" s="192"/>
      <c r="H154" s="192"/>
      <c r="I154" s="192"/>
    </row>
    <row r="155" spans="1:9" x14ac:dyDescent="0.25">
      <c r="A155" s="62"/>
      <c r="B155" s="62"/>
      <c r="C155" s="192"/>
      <c r="D155" s="192"/>
      <c r="E155" s="192"/>
      <c r="F155" s="192"/>
      <c r="G155" s="192"/>
      <c r="H155" s="192"/>
      <c r="I155" s="192"/>
    </row>
    <row r="156" spans="1:9" x14ac:dyDescent="0.25">
      <c r="A156" s="62"/>
      <c r="B156" s="62"/>
      <c r="C156" s="192"/>
      <c r="D156" s="192"/>
      <c r="E156" s="192"/>
      <c r="F156" s="192"/>
      <c r="G156" s="192"/>
      <c r="H156" s="192"/>
      <c r="I156" s="192"/>
    </row>
    <row r="157" spans="1:9" x14ac:dyDescent="0.25">
      <c r="A157" s="62"/>
      <c r="B157" s="62"/>
      <c r="C157" s="192"/>
      <c r="D157" s="192"/>
      <c r="E157" s="192"/>
      <c r="F157" s="192"/>
      <c r="G157" s="192"/>
      <c r="H157" s="192"/>
      <c r="I157" s="192"/>
    </row>
    <row r="158" spans="1:9" x14ac:dyDescent="0.25">
      <c r="A158" s="62"/>
      <c r="B158" s="62"/>
      <c r="C158" s="192"/>
      <c r="D158" s="192"/>
      <c r="E158" s="192"/>
      <c r="F158" s="192"/>
      <c r="G158" s="192"/>
      <c r="H158" s="192"/>
      <c r="I158" s="192"/>
    </row>
    <row r="159" spans="1:9" x14ac:dyDescent="0.25">
      <c r="A159" s="62"/>
      <c r="B159" s="62"/>
      <c r="C159" s="192"/>
      <c r="D159" s="192"/>
      <c r="E159" s="192"/>
      <c r="F159" s="192"/>
      <c r="G159" s="192"/>
      <c r="H159" s="192"/>
      <c r="I159" s="192"/>
    </row>
    <row r="160" spans="1:9" x14ac:dyDescent="0.25">
      <c r="A160" s="62"/>
      <c r="B160" s="62"/>
      <c r="C160" s="192"/>
      <c r="D160" s="192"/>
      <c r="E160" s="192"/>
      <c r="F160" s="192"/>
      <c r="G160" s="192"/>
      <c r="H160" s="192"/>
      <c r="I160" s="192"/>
    </row>
    <row r="161" spans="1:9" x14ac:dyDescent="0.25">
      <c r="A161" s="62"/>
      <c r="B161" s="62"/>
      <c r="C161" s="192"/>
      <c r="D161" s="192"/>
      <c r="E161" s="192"/>
      <c r="F161" s="192"/>
      <c r="G161" s="192"/>
      <c r="H161" s="192"/>
      <c r="I161" s="192"/>
    </row>
    <row r="162" spans="1:9" x14ac:dyDescent="0.25">
      <c r="A162" s="62"/>
      <c r="B162" s="62"/>
      <c r="C162" s="192"/>
      <c r="D162" s="192"/>
      <c r="E162" s="192"/>
      <c r="F162" s="192"/>
      <c r="G162" s="192"/>
      <c r="H162" s="192"/>
      <c r="I162" s="192"/>
    </row>
    <row r="163" spans="1:9" x14ac:dyDescent="0.25">
      <c r="A163" s="62"/>
      <c r="B163" s="62"/>
      <c r="C163" s="192"/>
      <c r="D163" s="192"/>
      <c r="E163" s="192"/>
      <c r="F163" s="192"/>
      <c r="G163" s="192"/>
      <c r="H163" s="192"/>
      <c r="I163" s="192"/>
    </row>
    <row r="164" spans="1:9" x14ac:dyDescent="0.25">
      <c r="A164" s="62"/>
      <c r="B164" s="62"/>
      <c r="C164" s="192"/>
      <c r="D164" s="192"/>
      <c r="E164" s="192"/>
      <c r="F164" s="192"/>
      <c r="G164" s="192"/>
      <c r="H164" s="192"/>
      <c r="I164" s="192"/>
    </row>
    <row r="165" spans="1:9" x14ac:dyDescent="0.25">
      <c r="A165" s="62"/>
      <c r="B165" s="62"/>
      <c r="C165" s="192"/>
      <c r="D165" s="192"/>
      <c r="E165" s="192"/>
      <c r="F165" s="192"/>
      <c r="G165" s="192"/>
      <c r="H165" s="192"/>
      <c r="I165" s="192"/>
    </row>
    <row r="166" spans="1:9" x14ac:dyDescent="0.25">
      <c r="A166" s="62"/>
      <c r="B166" s="62"/>
      <c r="C166" s="192"/>
      <c r="D166" s="192"/>
      <c r="E166" s="192"/>
      <c r="F166" s="192"/>
      <c r="G166" s="192"/>
      <c r="H166" s="192"/>
      <c r="I166" s="192"/>
    </row>
    <row r="167" spans="1:9" x14ac:dyDescent="0.25">
      <c r="A167" s="62"/>
      <c r="B167" s="62"/>
      <c r="C167" s="192"/>
      <c r="D167" s="192"/>
      <c r="E167" s="192"/>
      <c r="F167" s="192"/>
      <c r="G167" s="192"/>
      <c r="H167" s="192"/>
      <c r="I167" s="192"/>
    </row>
    <row r="168" spans="1:9" x14ac:dyDescent="0.25">
      <c r="A168" s="62"/>
      <c r="B168" s="62"/>
      <c r="C168" s="192"/>
      <c r="D168" s="192"/>
      <c r="E168" s="192"/>
      <c r="F168" s="192"/>
      <c r="G168" s="192"/>
      <c r="H168" s="192"/>
      <c r="I168" s="192"/>
    </row>
    <row r="169" spans="1:9" x14ac:dyDescent="0.25">
      <c r="A169" s="62"/>
      <c r="B169" s="62"/>
      <c r="C169" s="192"/>
      <c r="D169" s="192"/>
      <c r="E169" s="192"/>
      <c r="F169" s="192"/>
      <c r="G169" s="192"/>
      <c r="H169" s="192"/>
      <c r="I169" s="192"/>
    </row>
    <row r="170" spans="1:9" x14ac:dyDescent="0.25">
      <c r="A170" s="62"/>
      <c r="B170" s="62"/>
      <c r="C170" s="192"/>
      <c r="D170" s="192"/>
      <c r="E170" s="192"/>
      <c r="F170" s="192"/>
      <c r="G170" s="192"/>
      <c r="H170" s="192"/>
      <c r="I170" s="192"/>
    </row>
    <row r="171" spans="1:9" x14ac:dyDescent="0.25">
      <c r="A171" s="62"/>
      <c r="B171" s="62"/>
      <c r="C171" s="192"/>
      <c r="D171" s="192"/>
      <c r="E171" s="192"/>
      <c r="F171" s="192"/>
      <c r="G171" s="192"/>
      <c r="H171" s="192"/>
      <c r="I171" s="192"/>
    </row>
    <row r="172" spans="1:9" x14ac:dyDescent="0.25">
      <c r="A172" s="62"/>
      <c r="B172" s="62"/>
      <c r="C172" s="192"/>
      <c r="D172" s="192"/>
      <c r="E172" s="192"/>
      <c r="F172" s="192"/>
      <c r="G172" s="192"/>
      <c r="H172" s="192"/>
      <c r="I172" s="192"/>
    </row>
    <row r="173" spans="1:9" x14ac:dyDescent="0.25">
      <c r="A173" s="62"/>
      <c r="B173" s="62"/>
      <c r="C173" s="192"/>
      <c r="D173" s="192"/>
      <c r="E173" s="192"/>
      <c r="F173" s="192"/>
      <c r="G173" s="192"/>
      <c r="H173" s="192"/>
      <c r="I173" s="192"/>
    </row>
    <row r="174" spans="1:9" x14ac:dyDescent="0.25">
      <c r="A174" s="62"/>
      <c r="B174" s="62"/>
      <c r="C174" s="192"/>
      <c r="D174" s="192"/>
      <c r="E174" s="192"/>
      <c r="F174" s="192"/>
      <c r="G174" s="192"/>
      <c r="H174" s="192"/>
      <c r="I174" s="192"/>
    </row>
    <row r="175" spans="1:9" x14ac:dyDescent="0.25">
      <c r="A175" s="62"/>
      <c r="B175" s="62"/>
      <c r="C175" s="192"/>
      <c r="D175" s="192"/>
      <c r="E175" s="192"/>
      <c r="F175" s="192"/>
      <c r="G175" s="192"/>
      <c r="H175" s="192"/>
      <c r="I175" s="192"/>
    </row>
    <row r="176" spans="1:9" x14ac:dyDescent="0.25">
      <c r="A176" s="62"/>
      <c r="B176" s="62"/>
      <c r="C176" s="192"/>
      <c r="D176" s="192"/>
      <c r="E176" s="192"/>
      <c r="F176" s="192"/>
      <c r="G176" s="192"/>
      <c r="H176" s="192"/>
      <c r="I176" s="192"/>
    </row>
    <row r="177" spans="1:9" x14ac:dyDescent="0.25">
      <c r="A177" s="62"/>
      <c r="B177" s="62"/>
      <c r="C177" s="192"/>
      <c r="D177" s="192"/>
      <c r="E177" s="192"/>
      <c r="F177" s="192"/>
      <c r="G177" s="192"/>
      <c r="H177" s="192"/>
      <c r="I177" s="192"/>
    </row>
    <row r="178" spans="1:9" x14ac:dyDescent="0.25">
      <c r="A178" s="62"/>
      <c r="B178" s="62"/>
      <c r="C178" s="192"/>
      <c r="D178" s="192"/>
      <c r="E178" s="192"/>
      <c r="F178" s="192"/>
      <c r="G178" s="192"/>
      <c r="H178" s="192"/>
      <c r="I178" s="192"/>
    </row>
    <row r="179" spans="1:9" x14ac:dyDescent="0.25">
      <c r="A179" s="62"/>
      <c r="B179" s="62"/>
      <c r="C179" s="192"/>
      <c r="D179" s="192"/>
      <c r="E179" s="192"/>
      <c r="F179" s="192"/>
      <c r="G179" s="192"/>
      <c r="H179" s="192"/>
      <c r="I179" s="192"/>
    </row>
    <row r="180" spans="1:9" x14ac:dyDescent="0.25">
      <c r="A180" s="62"/>
      <c r="B180" s="62"/>
      <c r="C180" s="192"/>
      <c r="D180" s="192"/>
      <c r="E180" s="192"/>
      <c r="F180" s="192"/>
      <c r="G180" s="192"/>
      <c r="H180" s="192"/>
      <c r="I180" s="192"/>
    </row>
    <row r="181" spans="1:9" x14ac:dyDescent="0.25">
      <c r="A181" s="62"/>
      <c r="B181" s="62"/>
      <c r="C181" s="192"/>
      <c r="D181" s="192"/>
      <c r="E181" s="192"/>
      <c r="F181" s="192"/>
      <c r="G181" s="192"/>
      <c r="H181" s="192"/>
      <c r="I181" s="192"/>
    </row>
    <row r="182" spans="1:9" x14ac:dyDescent="0.25">
      <c r="A182" s="62"/>
      <c r="B182" s="62"/>
      <c r="C182" s="192"/>
      <c r="D182" s="192"/>
      <c r="E182" s="192"/>
      <c r="F182" s="192"/>
      <c r="G182" s="192"/>
      <c r="H182" s="192"/>
      <c r="I182" s="192"/>
    </row>
    <row r="183" spans="1:9" x14ac:dyDescent="0.25">
      <c r="A183" s="62"/>
      <c r="B183" s="62"/>
      <c r="C183" s="192"/>
      <c r="D183" s="192"/>
      <c r="E183" s="192"/>
      <c r="F183" s="192"/>
      <c r="G183" s="192"/>
      <c r="H183" s="192"/>
      <c r="I183" s="192"/>
    </row>
    <row r="184" spans="1:9" x14ac:dyDescent="0.25">
      <c r="A184" s="62"/>
      <c r="B184" s="62"/>
      <c r="C184" s="192"/>
      <c r="D184" s="192"/>
      <c r="E184" s="192"/>
      <c r="F184" s="192"/>
      <c r="G184" s="192"/>
      <c r="H184" s="192"/>
      <c r="I184" s="192"/>
    </row>
    <row r="185" spans="1:9" x14ac:dyDescent="0.25">
      <c r="A185" s="62"/>
      <c r="B185" s="62"/>
      <c r="C185" s="192"/>
      <c r="D185" s="192"/>
      <c r="E185" s="192"/>
      <c r="F185" s="192"/>
      <c r="G185" s="192"/>
      <c r="H185" s="192"/>
      <c r="I185" s="192"/>
    </row>
    <row r="186" spans="1:9" x14ac:dyDescent="0.25">
      <c r="A186" s="62"/>
      <c r="B186" s="62"/>
      <c r="C186" s="192"/>
      <c r="D186" s="192"/>
      <c r="E186" s="192"/>
      <c r="F186" s="192"/>
      <c r="G186" s="192"/>
      <c r="H186" s="192"/>
      <c r="I186" s="192"/>
    </row>
    <row r="187" spans="1:9" x14ac:dyDescent="0.25">
      <c r="A187" s="62"/>
      <c r="B187" s="62"/>
      <c r="C187" s="192"/>
      <c r="D187" s="192"/>
      <c r="E187" s="192"/>
      <c r="F187" s="192"/>
      <c r="G187" s="192"/>
      <c r="H187" s="192"/>
      <c r="I187" s="192"/>
    </row>
    <row r="188" spans="1:9" x14ac:dyDescent="0.25">
      <c r="A188" s="62"/>
      <c r="B188" s="62"/>
      <c r="C188" s="192"/>
      <c r="D188" s="192"/>
      <c r="E188" s="192"/>
      <c r="F188" s="192"/>
      <c r="G188" s="192"/>
      <c r="H188" s="192"/>
      <c r="I188" s="192"/>
    </row>
    <row r="189" spans="1:9" x14ac:dyDescent="0.25">
      <c r="C189" s="192"/>
      <c r="D189" s="192"/>
      <c r="E189" s="192"/>
      <c r="F189" s="192"/>
      <c r="G189" s="192"/>
      <c r="H189" s="192"/>
      <c r="I189" s="192"/>
    </row>
    <row r="190" spans="1:9" x14ac:dyDescent="0.25">
      <c r="C190" s="192"/>
      <c r="D190" s="192"/>
      <c r="E190" s="192"/>
      <c r="F190" s="192"/>
      <c r="G190" s="192"/>
      <c r="H190" s="192"/>
      <c r="I190" s="192"/>
    </row>
    <row r="191" spans="1:9" x14ac:dyDescent="0.25">
      <c r="C191" s="192"/>
      <c r="D191" s="192"/>
      <c r="E191" s="192"/>
      <c r="F191" s="192"/>
      <c r="G191" s="192"/>
      <c r="H191" s="192"/>
      <c r="I191" s="192"/>
    </row>
    <row r="192" spans="1:9" x14ac:dyDescent="0.25">
      <c r="C192" s="192"/>
      <c r="D192" s="192"/>
      <c r="E192" s="192"/>
      <c r="F192" s="192"/>
      <c r="G192" s="192"/>
      <c r="H192" s="192"/>
      <c r="I192" s="192"/>
    </row>
    <row r="193" spans="3:9" x14ac:dyDescent="0.25">
      <c r="C193" s="192"/>
      <c r="D193" s="192"/>
      <c r="E193" s="192"/>
      <c r="F193" s="192"/>
      <c r="G193" s="192"/>
      <c r="H193" s="192"/>
      <c r="I193" s="192"/>
    </row>
    <row r="194" spans="3:9" x14ac:dyDescent="0.25">
      <c r="C194" s="192"/>
      <c r="D194" s="192"/>
      <c r="E194" s="192"/>
      <c r="F194" s="192"/>
      <c r="G194" s="192"/>
      <c r="H194" s="192"/>
      <c r="I194" s="192"/>
    </row>
    <row r="195" spans="3:9" x14ac:dyDescent="0.25">
      <c r="C195" s="192"/>
      <c r="D195" s="192"/>
      <c r="E195" s="192"/>
      <c r="F195" s="192"/>
      <c r="G195" s="192"/>
      <c r="H195" s="192"/>
      <c r="I195" s="192"/>
    </row>
    <row r="196" spans="3:9" x14ac:dyDescent="0.25">
      <c r="C196" s="192"/>
      <c r="D196" s="192"/>
      <c r="E196" s="192"/>
      <c r="F196" s="192"/>
      <c r="G196" s="192"/>
      <c r="H196" s="192"/>
      <c r="I196" s="192"/>
    </row>
    <row r="197" spans="3:9" x14ac:dyDescent="0.25">
      <c r="C197" s="192"/>
      <c r="D197" s="192"/>
      <c r="E197" s="192"/>
      <c r="F197" s="192"/>
      <c r="G197" s="192"/>
      <c r="H197" s="192"/>
      <c r="I197" s="192"/>
    </row>
    <row r="198" spans="3:9" x14ac:dyDescent="0.25">
      <c r="C198" s="192"/>
      <c r="D198" s="192"/>
      <c r="E198" s="192"/>
      <c r="F198" s="192"/>
      <c r="G198" s="192"/>
      <c r="H198" s="192"/>
      <c r="I198" s="192"/>
    </row>
    <row r="199" spans="3:9" x14ac:dyDescent="0.25">
      <c r="G199" s="192"/>
      <c r="H199" s="192"/>
      <c r="I199" s="192"/>
    </row>
    <row r="200" spans="3:9" x14ac:dyDescent="0.25">
      <c r="G200" s="192"/>
      <c r="H200" s="192"/>
      <c r="I200" s="192"/>
    </row>
  </sheetData>
  <sheetProtection password="CD78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6"/>
  <sheetViews>
    <sheetView tabSelected="1" zoomScale="110" zoomScaleNormal="110" workbookViewId="0">
      <selection activeCell="E8" sqref="E8"/>
    </sheetView>
  </sheetViews>
  <sheetFormatPr baseColWidth="10" defaultRowHeight="15" x14ac:dyDescent="0.25"/>
  <cols>
    <col min="1" max="1" width="13" style="21" customWidth="1"/>
    <col min="2" max="2" width="15" style="1" customWidth="1"/>
    <col min="3" max="3" width="11.42578125" style="1"/>
    <col min="4" max="4" width="21.42578125" style="1" customWidth="1"/>
    <col min="5" max="5" width="18.7109375" style="1" customWidth="1"/>
    <col min="6" max="6" width="19" style="1" customWidth="1"/>
    <col min="7" max="7" width="16.85546875" style="1" customWidth="1"/>
  </cols>
  <sheetData>
    <row r="1" spans="1:25" ht="15.75" thickBot="1" x14ac:dyDescent="0.3">
      <c r="A1" s="232" t="s">
        <v>80</v>
      </c>
      <c r="B1" s="233" t="s">
        <v>78</v>
      </c>
      <c r="C1" s="112"/>
      <c r="D1" s="209"/>
      <c r="E1" s="108" t="s">
        <v>3</v>
      </c>
      <c r="F1" s="108"/>
      <c r="G1" s="109"/>
      <c r="H1" s="61"/>
      <c r="I1" s="208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5" ht="16.5" thickBot="1" x14ac:dyDescent="0.3">
      <c r="A2" s="234" t="s">
        <v>0</v>
      </c>
      <c r="B2" s="188"/>
      <c r="C2" s="112"/>
      <c r="D2" s="113"/>
      <c r="E2" s="114"/>
      <c r="F2" s="114" t="s">
        <v>5</v>
      </c>
      <c r="G2" s="115" t="s">
        <v>6</v>
      </c>
      <c r="H2" s="61"/>
      <c r="I2" s="208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5" ht="16.5" thickBot="1" x14ac:dyDescent="0.3">
      <c r="A3" s="234" t="s">
        <v>13</v>
      </c>
      <c r="B3" s="197"/>
      <c r="C3" s="112"/>
      <c r="D3" s="210" t="s">
        <v>34</v>
      </c>
      <c r="E3" s="119">
        <f>-0.2487*B2+1.249</f>
        <v>1.2490000000000001</v>
      </c>
      <c r="F3" s="120" t="str">
        <f>IF(E6&gt;0.795,"sehr gut",IF(E6&gt;0.595,"gut",IF(E6&gt;0.395,"mäßig",IF(E6&gt;0.195,"unbefr.",IF(E6&lt;0.2,"schlecht")))))</f>
        <v>sehr gut</v>
      </c>
      <c r="G3" s="211"/>
      <c r="H3" s="61"/>
      <c r="I3" s="208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5" ht="16.5" thickBot="1" x14ac:dyDescent="0.3">
      <c r="A4" s="234" t="s">
        <v>16</v>
      </c>
      <c r="B4" s="188"/>
      <c r="C4" s="112"/>
      <c r="D4" s="113"/>
      <c r="E4" s="212">
        <f>-0.2521*B2+1.3</f>
        <v>1.3</v>
      </c>
      <c r="F4" s="114"/>
      <c r="G4" s="115"/>
      <c r="H4" s="61"/>
      <c r="I4" s="208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5" ht="16.5" thickBot="1" x14ac:dyDescent="0.3">
      <c r="A5" s="234" t="s">
        <v>15</v>
      </c>
      <c r="B5" s="188"/>
      <c r="C5" s="112"/>
      <c r="D5" s="213"/>
      <c r="E5" s="214"/>
      <c r="F5" s="124"/>
      <c r="G5" s="125"/>
      <c r="H5" s="61"/>
      <c r="I5" s="208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5" ht="16.5" thickBot="1" x14ac:dyDescent="0.3">
      <c r="A6" s="234" t="s">
        <v>19</v>
      </c>
      <c r="B6" s="235" t="s">
        <v>18</v>
      </c>
      <c r="C6" s="112"/>
      <c r="D6" s="144" t="s">
        <v>0</v>
      </c>
      <c r="E6" s="215">
        <f>IF(E3&gt;0.925,2.6667*E3-1.667,IF(E3&gt;0.8,1.6*E3-0.68,IF(E3&gt;0.55,0.8*E3-0.04,IF(E3&gt;0.274,0.6667*E3+0.0333,IF(E3&lt;0.275,0.8*E3)))))</f>
        <v>1.6637083000000004</v>
      </c>
      <c r="F6" s="216" t="s">
        <v>35</v>
      </c>
      <c r="G6" s="217"/>
      <c r="H6" s="61"/>
      <c r="I6" s="208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5" ht="15.75" thickBot="1" x14ac:dyDescent="0.3">
      <c r="A7" s="25"/>
      <c r="B7" s="2"/>
      <c r="C7" s="112"/>
      <c r="D7" s="135"/>
      <c r="E7" s="218" t="str">
        <f>IF(E4&gt;0.925,"&gt;0,8",IF(E4&gt;0.8,1.6*E4-0.68,IF(D7&gt;0.55,0.8*E4-0.04,IF(D7&gt;0.274,0.6667*E4+0.0333,IF(D7&lt;0.275,0.8*E4)))))</f>
        <v>&gt;0,8</v>
      </c>
      <c r="F7" s="128"/>
      <c r="G7" s="217"/>
      <c r="H7" s="61"/>
      <c r="I7" s="208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5" ht="15.75" thickBot="1" x14ac:dyDescent="0.3">
      <c r="A8" s="25"/>
      <c r="B8" s="2"/>
      <c r="C8" s="112"/>
      <c r="D8" s="140" t="s">
        <v>1</v>
      </c>
      <c r="E8" s="240">
        <f>IF(B3&gt;40,"1",IF(B3&gt;30,0.02*B3+0.188,IF(B3&gt;22,0.025*B3+0.049,IF(B3&gt;10.9,0.0182*B3+0.2,IF(B3&gt;4.9,0.0333*B3+0.0335,IF(B3&lt;5,0.04*B3))))))</f>
        <v>0</v>
      </c>
      <c r="F8" s="128"/>
      <c r="G8" s="217"/>
      <c r="H8" s="61"/>
      <c r="I8" s="208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5" ht="15.75" thickBot="1" x14ac:dyDescent="0.3">
      <c r="A9" s="25"/>
      <c r="B9" s="2"/>
      <c r="C9" s="112"/>
      <c r="D9" s="140" t="s">
        <v>10</v>
      </c>
      <c r="E9" s="231">
        <f>IF(F9&gt;1.28,"1",1.6169*(F9*F9*F9*F9)-3.1075*(F9*F9*F9)+1.915*(F9*F9)-0.0357*(F9)+0.0007)</f>
        <v>58.462499999999999</v>
      </c>
      <c r="F9" s="237">
        <f>LOG(B4+0.01)</f>
        <v>-2</v>
      </c>
      <c r="G9" s="217"/>
      <c r="H9" s="61"/>
      <c r="I9" s="208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ht="18.75" thickBot="1" x14ac:dyDescent="0.4">
      <c r="A10" s="25"/>
      <c r="B10" s="2"/>
      <c r="C10" s="112"/>
      <c r="D10" s="144" t="s">
        <v>11</v>
      </c>
      <c r="E10" s="145">
        <f>(E8*2+E9)/3</f>
        <v>19.487500000000001</v>
      </c>
      <c r="F10" s="174"/>
      <c r="G10" s="219"/>
      <c r="H10" s="61"/>
      <c r="I10" s="20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5" ht="15.75" thickBot="1" x14ac:dyDescent="0.3">
      <c r="A11" s="25"/>
      <c r="B11" s="2"/>
      <c r="C11" s="112"/>
      <c r="D11" s="135" t="s">
        <v>7</v>
      </c>
      <c r="E11" s="238">
        <f>IF(B5&gt;14.5,"1",IF(B5&gt;12.4,0.1*B5-0.45,IF(B5&gt;9.3,0.0426*B5+0.2043,IF(B5&gt;5.3,0.0501*B5+0.1338,IF(B5&gt;2.8,0.08*B5-0.0248,IF(B5&lt;2.81,0.0714*B5))))))</f>
        <v>0</v>
      </c>
      <c r="F11" s="149" t="s">
        <v>12</v>
      </c>
      <c r="G11" s="150"/>
      <c r="H11" s="61"/>
      <c r="I11" s="208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5" ht="16.5" thickBot="1" x14ac:dyDescent="0.3">
      <c r="A12" s="25"/>
      <c r="B12" s="2"/>
      <c r="C12" s="112"/>
      <c r="D12" s="151" t="s">
        <v>14</v>
      </c>
      <c r="E12" s="152">
        <f>(E6*3+E10*2+E11*0.5)/5.5</f>
        <v>7.9938408909090919</v>
      </c>
      <c r="F12" s="153" t="str">
        <f>IF(E12&gt;0.795,"sehr gut",IF(E12&gt;0.595,"gut",IF(E12&gt;0.395,"mäßig",IF(E12&gt;0.195,"unbefriedigend",IF(E12&lt;0.2,"schlecht")))))</f>
        <v>sehr gut</v>
      </c>
      <c r="G12" s="154"/>
      <c r="H12" s="61"/>
      <c r="I12" s="208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5" x14ac:dyDescent="0.25">
      <c r="A13" s="25"/>
      <c r="B13" s="9"/>
      <c r="C13" s="128"/>
      <c r="D13" s="112"/>
      <c r="E13" s="112"/>
      <c r="F13" s="155"/>
      <c r="G13" s="112"/>
      <c r="H13" s="61"/>
      <c r="I13" s="208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x14ac:dyDescent="0.25">
      <c r="A14" s="25"/>
      <c r="B14" s="9"/>
      <c r="C14" s="112"/>
      <c r="D14" s="112"/>
      <c r="E14" s="112"/>
      <c r="F14" s="112"/>
      <c r="G14" s="112"/>
      <c r="H14" s="61"/>
      <c r="I14" s="208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x14ac:dyDescent="0.25">
      <c r="A15" s="25"/>
      <c r="B15" s="2"/>
      <c r="C15" s="61"/>
      <c r="D15" s="61"/>
      <c r="E15" s="61"/>
      <c r="F15" s="112"/>
      <c r="G15" s="112"/>
      <c r="H15" s="61"/>
      <c r="I15" s="208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5"/>
      <c r="B16" s="5"/>
      <c r="C16" s="61"/>
      <c r="D16" s="61"/>
      <c r="E16" s="61"/>
      <c r="F16" s="61"/>
      <c r="G16" s="61"/>
      <c r="H16" s="61"/>
      <c r="I16" s="208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5"/>
      <c r="B17" s="5"/>
      <c r="C17" s="61"/>
      <c r="D17" s="61"/>
      <c r="E17" s="61"/>
      <c r="F17" s="61"/>
      <c r="G17" s="61"/>
      <c r="H17" s="61"/>
      <c r="I17" s="208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8.75" x14ac:dyDescent="0.3">
      <c r="A18" s="3" t="s">
        <v>20</v>
      </c>
      <c r="B18" s="4" t="s">
        <v>21</v>
      </c>
      <c r="C18" s="157" t="s">
        <v>22</v>
      </c>
      <c r="D18" s="114" t="s">
        <v>3</v>
      </c>
      <c r="E18" s="61"/>
      <c r="F18" s="61"/>
      <c r="G18" s="61"/>
      <c r="H18" s="61"/>
      <c r="I18" s="208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x14ac:dyDescent="0.25">
      <c r="A19" s="5"/>
      <c r="B19" s="6" t="s">
        <v>23</v>
      </c>
      <c r="C19" s="158">
        <f>B2</f>
        <v>0</v>
      </c>
      <c r="D19" s="220">
        <f>E6</f>
        <v>1.6637083000000004</v>
      </c>
      <c r="E19" s="61"/>
      <c r="F19" s="61"/>
      <c r="G19" s="61"/>
      <c r="H19" s="61"/>
      <c r="I19" s="208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5"/>
      <c r="B20" s="7" t="s">
        <v>1</v>
      </c>
      <c r="C20" s="160">
        <f>B3</f>
        <v>0</v>
      </c>
      <c r="D20" s="221">
        <f>E8</f>
        <v>0</v>
      </c>
      <c r="E20" s="61"/>
      <c r="F20" s="61"/>
      <c r="G20" s="61"/>
      <c r="H20" s="61"/>
      <c r="I20" s="208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5"/>
      <c r="B21" s="23" t="s">
        <v>16</v>
      </c>
      <c r="C21" s="222">
        <f>B4</f>
        <v>0</v>
      </c>
      <c r="D21" s="223">
        <f>E9</f>
        <v>58.462499999999999</v>
      </c>
      <c r="E21" s="61"/>
      <c r="F21" s="61"/>
      <c r="G21" s="61"/>
      <c r="H21" s="61"/>
      <c r="I21" s="208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5"/>
      <c r="B22" s="24" t="s">
        <v>24</v>
      </c>
      <c r="C22" s="224"/>
      <c r="D22" s="225">
        <f>E10</f>
        <v>19.487500000000001</v>
      </c>
      <c r="E22" s="61"/>
      <c r="F22" s="61"/>
      <c r="G22" s="61"/>
      <c r="H22" s="61"/>
      <c r="I22" s="208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x14ac:dyDescent="0.25">
      <c r="A23" s="5"/>
      <c r="B23" s="22" t="s">
        <v>25</v>
      </c>
      <c r="C23" s="226">
        <f>B5</f>
        <v>0</v>
      </c>
      <c r="D23" s="227">
        <f>E11</f>
        <v>0</v>
      </c>
      <c r="E23" s="61"/>
      <c r="F23" s="61"/>
      <c r="G23" s="61"/>
      <c r="H23" s="61"/>
      <c r="I23" s="208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ht="15.75" thickBot="1" x14ac:dyDescent="0.3">
      <c r="A24" s="8" t="s">
        <v>26</v>
      </c>
      <c r="B24" s="10" t="s">
        <v>17</v>
      </c>
      <c r="C24" s="166" t="s">
        <v>27</v>
      </c>
      <c r="D24" s="166" t="s">
        <v>27</v>
      </c>
      <c r="E24" s="61" t="s">
        <v>28</v>
      </c>
      <c r="F24" s="61"/>
      <c r="G24" s="61"/>
      <c r="H24" s="61"/>
      <c r="I24" s="208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19.5" thickBot="1" x14ac:dyDescent="0.35">
      <c r="A25" s="12"/>
      <c r="B25" s="13"/>
      <c r="C25" s="168"/>
      <c r="D25" s="168"/>
      <c r="E25" s="169" t="s">
        <v>5</v>
      </c>
      <c r="F25" s="61"/>
      <c r="G25" s="61"/>
      <c r="H25" s="61"/>
      <c r="I25" s="208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ht="19.5" thickBot="1" x14ac:dyDescent="0.35">
      <c r="A26" s="15" t="s">
        <v>29</v>
      </c>
      <c r="B26" s="16"/>
      <c r="C26" s="172"/>
      <c r="D26" s="173">
        <f>(D19*3+D22*2+D23*0.5)/5.5</f>
        <v>7.9938408909090919</v>
      </c>
      <c r="E26" s="169" t="str">
        <f>IF(D26&gt;0.795,"sehr gut",IF(D26&gt;0.599,"gut",IF(D26&gt;0.395,"mäßig",IF(D26&gt;0.195,"poor",IF(D26&lt;0.2,"schlecht")))))</f>
        <v>sehr gut</v>
      </c>
      <c r="F26" s="61"/>
      <c r="G26" s="61"/>
      <c r="H26" s="61"/>
      <c r="I26" s="208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ht="15.75" thickBot="1" x14ac:dyDescent="0.3">
      <c r="A27" s="11"/>
      <c r="B27" s="11"/>
      <c r="C27" s="174"/>
      <c r="D27" s="174"/>
      <c r="E27" s="174"/>
      <c r="F27" s="61"/>
      <c r="G27" s="61"/>
      <c r="H27" s="61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19.5" thickBot="1" x14ac:dyDescent="0.35">
      <c r="A28" s="17" t="s">
        <v>30</v>
      </c>
      <c r="B28" s="18"/>
      <c r="C28" s="176"/>
      <c r="D28" s="177" t="e">
        <f>E28/7</f>
        <v>#VALUE!</v>
      </c>
      <c r="E28" s="178" t="e">
        <f>(D19*3)+D22*2+D23+D24</f>
        <v>#VALUE!</v>
      </c>
      <c r="F28" s="61"/>
      <c r="G28" s="61"/>
      <c r="H28" s="61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ht="19.5" thickBot="1" x14ac:dyDescent="0.35">
      <c r="A29" s="14" t="s">
        <v>29</v>
      </c>
      <c r="B29" s="11"/>
      <c r="C29" s="174"/>
      <c r="D29" s="180"/>
      <c r="E29" s="181" t="s">
        <v>6</v>
      </c>
      <c r="F29" s="61"/>
      <c r="G29" s="61"/>
      <c r="H29" s="61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21.75" thickBot="1" x14ac:dyDescent="0.4">
      <c r="A30" s="19"/>
      <c r="B30" s="20"/>
      <c r="C30" s="183"/>
      <c r="D30" s="184"/>
      <c r="E30" s="185"/>
      <c r="F30" s="61"/>
      <c r="G30" s="61"/>
      <c r="H30" s="61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x14ac:dyDescent="0.25">
      <c r="C31" s="186"/>
      <c r="D31" s="186"/>
      <c r="E31" s="186"/>
      <c r="F31" s="61"/>
      <c r="G31" s="61"/>
      <c r="H31" s="61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x14ac:dyDescent="0.25">
      <c r="R32" s="5"/>
      <c r="S32" s="5"/>
      <c r="T32" s="5"/>
      <c r="U32" s="5"/>
      <c r="V32" s="5"/>
      <c r="W32" s="5"/>
      <c r="X32" s="5"/>
      <c r="Y32" s="5"/>
    </row>
    <row r="33" spans="1:25" x14ac:dyDescent="0.25">
      <c r="R33" s="5"/>
      <c r="S33" s="5"/>
      <c r="T33" s="5"/>
      <c r="U33" s="5"/>
      <c r="V33" s="5"/>
      <c r="W33" s="5"/>
      <c r="X33" s="5"/>
      <c r="Y33" s="5"/>
    </row>
    <row r="34" spans="1:25" x14ac:dyDescent="0.25">
      <c r="R34" s="5"/>
      <c r="S34" s="5"/>
      <c r="T34" s="5"/>
      <c r="U34" s="5"/>
      <c r="V34" s="5"/>
      <c r="W34" s="5"/>
      <c r="X34" s="5"/>
      <c r="Y34" s="5"/>
    </row>
    <row r="35" spans="1:25" x14ac:dyDescent="0.25">
      <c r="R35" s="5"/>
      <c r="S35" s="5"/>
      <c r="T35" s="5"/>
      <c r="U35" s="5"/>
      <c r="V35" s="5"/>
      <c r="W35" s="5"/>
      <c r="X35" s="5"/>
      <c r="Y35" s="5"/>
    </row>
    <row r="36" spans="1:25" x14ac:dyDescent="0.25">
      <c r="R36" s="5"/>
      <c r="S36" s="5"/>
      <c r="T36" s="5"/>
      <c r="U36" s="5"/>
      <c r="V36" s="5"/>
      <c r="W36" s="5"/>
      <c r="X36" s="5"/>
      <c r="Y36" s="5"/>
    </row>
    <row r="37" spans="1:25" x14ac:dyDescent="0.25">
      <c r="R37" s="5"/>
      <c r="S37" s="5"/>
      <c r="T37" s="5"/>
      <c r="U37" s="5"/>
      <c r="V37" s="5"/>
      <c r="W37" s="5"/>
      <c r="X37" s="5"/>
      <c r="Y37" s="5"/>
    </row>
    <row r="38" spans="1:25" x14ac:dyDescent="0.25">
      <c r="R38" s="5"/>
      <c r="S38" s="5"/>
      <c r="T38" s="5"/>
      <c r="U38" s="5"/>
      <c r="V38" s="5"/>
      <c r="W38" s="5"/>
      <c r="X38" s="5"/>
      <c r="Y38" s="5"/>
    </row>
    <row r="46" spans="1:25" x14ac:dyDescent="0.25">
      <c r="A46"/>
      <c r="B46"/>
      <c r="C46"/>
      <c r="D46"/>
      <c r="E46"/>
    </row>
    <row r="47" spans="1:25" x14ac:dyDescent="0.25">
      <c r="A47"/>
      <c r="B47"/>
      <c r="C47"/>
      <c r="D47"/>
      <c r="E47"/>
    </row>
    <row r="48" spans="1:25" x14ac:dyDescent="0.25">
      <c r="A48"/>
      <c r="B48"/>
      <c r="C48"/>
      <c r="D48"/>
      <c r="E48"/>
      <c r="F48"/>
      <c r="G48"/>
    </row>
    <row r="49" spans="1:7" x14ac:dyDescent="0.25">
      <c r="A49"/>
      <c r="B49"/>
      <c r="C49"/>
      <c r="D49"/>
      <c r="E49"/>
      <c r="F49"/>
      <c r="G49"/>
    </row>
    <row r="50" spans="1:7" x14ac:dyDescent="0.25">
      <c r="A50"/>
      <c r="B50"/>
      <c r="C50"/>
      <c r="D50"/>
      <c r="E50"/>
      <c r="F50"/>
      <c r="G50"/>
    </row>
    <row r="51" spans="1:7" x14ac:dyDescent="0.25">
      <c r="A51"/>
      <c r="B51"/>
      <c r="C51"/>
      <c r="D51"/>
      <c r="E51"/>
      <c r="F51"/>
      <c r="G51"/>
    </row>
    <row r="52" spans="1:7" x14ac:dyDescent="0.25">
      <c r="A52"/>
      <c r="B52"/>
      <c r="C52"/>
      <c r="D52"/>
      <c r="E52"/>
      <c r="F52"/>
      <c r="G52"/>
    </row>
    <row r="53" spans="1:7" x14ac:dyDescent="0.25">
      <c r="A53"/>
      <c r="B53"/>
      <c r="C53"/>
      <c r="D53"/>
      <c r="E53"/>
      <c r="F53"/>
      <c r="G53"/>
    </row>
    <row r="54" spans="1:7" x14ac:dyDescent="0.25">
      <c r="A54"/>
      <c r="B54"/>
      <c r="C54"/>
      <c r="D54"/>
      <c r="E54"/>
      <c r="F54"/>
      <c r="G54"/>
    </row>
    <row r="55" spans="1:7" x14ac:dyDescent="0.25">
      <c r="A55"/>
      <c r="B55"/>
      <c r="C55"/>
      <c r="D55"/>
      <c r="E55"/>
      <c r="F55"/>
      <c r="G55"/>
    </row>
    <row r="56" spans="1:7" x14ac:dyDescent="0.25">
      <c r="A56"/>
      <c r="B56"/>
      <c r="C56"/>
      <c r="D56"/>
      <c r="E56"/>
      <c r="F56"/>
      <c r="G56"/>
    </row>
    <row r="57" spans="1:7" x14ac:dyDescent="0.25">
      <c r="A57"/>
      <c r="B57"/>
      <c r="C57"/>
      <c r="D57"/>
      <c r="E57"/>
      <c r="F57"/>
      <c r="G57"/>
    </row>
    <row r="58" spans="1:7" x14ac:dyDescent="0.25">
      <c r="A58"/>
      <c r="B58"/>
      <c r="C58"/>
      <c r="D58"/>
      <c r="E58"/>
      <c r="F58"/>
      <c r="G58"/>
    </row>
    <row r="59" spans="1:7" x14ac:dyDescent="0.25">
      <c r="A59"/>
      <c r="B59"/>
      <c r="C59"/>
      <c r="D59"/>
      <c r="E59"/>
      <c r="F59"/>
      <c r="G59"/>
    </row>
    <row r="60" spans="1:7" x14ac:dyDescent="0.25">
      <c r="A60"/>
      <c r="B60"/>
      <c r="C60"/>
      <c r="D60"/>
      <c r="E60"/>
      <c r="F60"/>
      <c r="G60"/>
    </row>
    <row r="61" spans="1:7" x14ac:dyDescent="0.25">
      <c r="A61"/>
      <c r="B61"/>
      <c r="C61"/>
      <c r="D61"/>
      <c r="E61"/>
      <c r="F61"/>
      <c r="G61"/>
    </row>
    <row r="62" spans="1:7" x14ac:dyDescent="0.25">
      <c r="A62"/>
      <c r="B62"/>
      <c r="C62"/>
      <c r="D62"/>
      <c r="E62"/>
      <c r="F62"/>
      <c r="G62"/>
    </row>
    <row r="63" spans="1:7" x14ac:dyDescent="0.25">
      <c r="A63"/>
      <c r="B63"/>
      <c r="C63"/>
      <c r="D63"/>
      <c r="E63"/>
      <c r="F63"/>
      <c r="G63"/>
    </row>
    <row r="64" spans="1:7" x14ac:dyDescent="0.25">
      <c r="A64"/>
      <c r="B64"/>
      <c r="C64"/>
      <c r="D64"/>
      <c r="E64"/>
      <c r="F64"/>
      <c r="G64"/>
    </row>
    <row r="65" spans="1:7" x14ac:dyDescent="0.25">
      <c r="A65"/>
      <c r="B65"/>
      <c r="C65"/>
      <c r="D65"/>
      <c r="E65"/>
      <c r="F65"/>
      <c r="G65"/>
    </row>
    <row r="66" spans="1:7" x14ac:dyDescent="0.25">
      <c r="A66"/>
      <c r="B66"/>
      <c r="C66"/>
      <c r="D66"/>
      <c r="E66"/>
      <c r="F66"/>
      <c r="G66"/>
    </row>
    <row r="67" spans="1:7" x14ac:dyDescent="0.25">
      <c r="A67"/>
      <c r="B67"/>
      <c r="C67"/>
      <c r="D67"/>
      <c r="E67"/>
      <c r="F67"/>
      <c r="G67"/>
    </row>
    <row r="68" spans="1:7" x14ac:dyDescent="0.25">
      <c r="A68"/>
      <c r="B68"/>
      <c r="C68"/>
      <c r="D68"/>
      <c r="E68"/>
      <c r="F68"/>
      <c r="G68"/>
    </row>
    <row r="69" spans="1:7" x14ac:dyDescent="0.25">
      <c r="A69"/>
      <c r="B69"/>
      <c r="C69"/>
      <c r="D69"/>
      <c r="E69"/>
      <c r="F69"/>
      <c r="G69"/>
    </row>
    <row r="70" spans="1:7" x14ac:dyDescent="0.25">
      <c r="A70"/>
      <c r="B70"/>
      <c r="C70"/>
      <c r="D70"/>
      <c r="E70"/>
      <c r="F70"/>
      <c r="G70"/>
    </row>
    <row r="71" spans="1:7" x14ac:dyDescent="0.25">
      <c r="A71"/>
      <c r="B71"/>
      <c r="C71"/>
      <c r="D71"/>
      <c r="E71"/>
      <c r="F71"/>
      <c r="G71"/>
    </row>
    <row r="72" spans="1:7" x14ac:dyDescent="0.25">
      <c r="A72"/>
      <c r="B72"/>
      <c r="C72"/>
      <c r="D72"/>
      <c r="E72"/>
      <c r="F72"/>
      <c r="G72"/>
    </row>
    <row r="73" spans="1:7" x14ac:dyDescent="0.25">
      <c r="A73"/>
      <c r="B73"/>
      <c r="C73"/>
      <c r="D73"/>
      <c r="E73"/>
      <c r="F73"/>
      <c r="G73"/>
    </row>
    <row r="74" spans="1:7" x14ac:dyDescent="0.25">
      <c r="A74"/>
      <c r="B74"/>
      <c r="C74"/>
      <c r="D74"/>
      <c r="E74"/>
      <c r="F74"/>
      <c r="G74"/>
    </row>
    <row r="75" spans="1:7" x14ac:dyDescent="0.25">
      <c r="A75"/>
      <c r="B75"/>
      <c r="C75"/>
      <c r="D75"/>
      <c r="E75"/>
      <c r="F75"/>
      <c r="G75"/>
    </row>
    <row r="76" spans="1:7" x14ac:dyDescent="0.25">
      <c r="A76"/>
      <c r="B76"/>
      <c r="C76"/>
      <c r="D76"/>
      <c r="E76"/>
      <c r="F76"/>
      <c r="G76"/>
    </row>
    <row r="77" spans="1:7" x14ac:dyDescent="0.25">
      <c r="A77"/>
      <c r="B77"/>
      <c r="C77"/>
      <c r="D77"/>
      <c r="E77"/>
      <c r="F77"/>
      <c r="G77"/>
    </row>
    <row r="78" spans="1:7" x14ac:dyDescent="0.25">
      <c r="A78"/>
      <c r="B78"/>
      <c r="C78"/>
      <c r="D78"/>
      <c r="E78"/>
      <c r="F78"/>
      <c r="G78"/>
    </row>
    <row r="79" spans="1:7" x14ac:dyDescent="0.25">
      <c r="A79"/>
      <c r="B79"/>
      <c r="C79"/>
      <c r="D79"/>
      <c r="E79"/>
      <c r="F79"/>
      <c r="G79"/>
    </row>
    <row r="80" spans="1:7" x14ac:dyDescent="0.25">
      <c r="A80"/>
      <c r="B80"/>
      <c r="C80"/>
      <c r="D80"/>
      <c r="E80"/>
      <c r="F80"/>
      <c r="G80"/>
    </row>
    <row r="81" spans="1:7" x14ac:dyDescent="0.25">
      <c r="A81"/>
      <c r="B81"/>
      <c r="C81"/>
      <c r="D81"/>
      <c r="E81"/>
      <c r="F81"/>
      <c r="G81"/>
    </row>
    <row r="82" spans="1:7" x14ac:dyDescent="0.25">
      <c r="A82"/>
      <c r="B82"/>
      <c r="C82"/>
      <c r="D82"/>
      <c r="E82"/>
      <c r="F82"/>
      <c r="G82"/>
    </row>
    <row r="83" spans="1:7" x14ac:dyDescent="0.25">
      <c r="A83"/>
      <c r="B83"/>
      <c r="C83"/>
      <c r="D83"/>
      <c r="E83"/>
      <c r="F83"/>
      <c r="G83"/>
    </row>
    <row r="84" spans="1:7" x14ac:dyDescent="0.25">
      <c r="A84"/>
      <c r="B84"/>
      <c r="C84"/>
      <c r="D84"/>
      <c r="E84"/>
      <c r="F84"/>
      <c r="G84"/>
    </row>
    <row r="85" spans="1:7" x14ac:dyDescent="0.25">
      <c r="A85"/>
      <c r="B85"/>
      <c r="C85"/>
      <c r="D85"/>
      <c r="E85"/>
      <c r="F85"/>
      <c r="G85"/>
    </row>
    <row r="86" spans="1:7" x14ac:dyDescent="0.25">
      <c r="A86"/>
      <c r="B86"/>
      <c r="C86"/>
      <c r="D86"/>
      <c r="E86"/>
      <c r="F86"/>
      <c r="G86"/>
    </row>
    <row r="87" spans="1:7" x14ac:dyDescent="0.25">
      <c r="A87"/>
      <c r="B87"/>
      <c r="C87"/>
      <c r="D87"/>
      <c r="E87"/>
      <c r="F87"/>
      <c r="G87"/>
    </row>
    <row r="88" spans="1:7" x14ac:dyDescent="0.25">
      <c r="A88"/>
      <c r="B88"/>
      <c r="C88"/>
      <c r="D88"/>
      <c r="E88"/>
      <c r="F88"/>
      <c r="G88"/>
    </row>
    <row r="89" spans="1:7" x14ac:dyDescent="0.25">
      <c r="A89"/>
      <c r="B89"/>
      <c r="C89"/>
      <c r="D89"/>
      <c r="E89"/>
      <c r="F89"/>
      <c r="G89"/>
    </row>
    <row r="90" spans="1:7" x14ac:dyDescent="0.25">
      <c r="A90"/>
      <c r="B90"/>
      <c r="C90"/>
      <c r="D90"/>
      <c r="E90"/>
      <c r="F90"/>
      <c r="G90"/>
    </row>
    <row r="91" spans="1:7" x14ac:dyDescent="0.25">
      <c r="A91"/>
      <c r="B91"/>
      <c r="C91"/>
      <c r="D91"/>
      <c r="E91"/>
      <c r="F91"/>
      <c r="G91"/>
    </row>
    <row r="92" spans="1:7" x14ac:dyDescent="0.25">
      <c r="A92"/>
      <c r="B92"/>
      <c r="C92"/>
      <c r="D92"/>
      <c r="E92"/>
      <c r="F92"/>
      <c r="G92"/>
    </row>
    <row r="93" spans="1:7" x14ac:dyDescent="0.25">
      <c r="A93"/>
      <c r="B93"/>
      <c r="C93"/>
      <c r="D93"/>
      <c r="E93"/>
      <c r="F93"/>
      <c r="G93"/>
    </row>
    <row r="94" spans="1:7" x14ac:dyDescent="0.25">
      <c r="A94"/>
      <c r="B94"/>
      <c r="C94"/>
      <c r="D94"/>
      <c r="E94"/>
      <c r="F94"/>
      <c r="G94"/>
    </row>
    <row r="95" spans="1:7" x14ac:dyDescent="0.25">
      <c r="A95"/>
      <c r="B95"/>
      <c r="C95"/>
      <c r="D95"/>
      <c r="E95"/>
      <c r="F95"/>
      <c r="G95"/>
    </row>
    <row r="96" spans="1:7" x14ac:dyDescent="0.25">
      <c r="A96"/>
      <c r="B96"/>
      <c r="C96"/>
      <c r="D96"/>
      <c r="E96"/>
      <c r="F96"/>
      <c r="G96"/>
    </row>
    <row r="97" spans="1:7" x14ac:dyDescent="0.25">
      <c r="A97"/>
      <c r="B97"/>
      <c r="C97"/>
      <c r="D97"/>
      <c r="E97"/>
      <c r="F97"/>
      <c r="G97"/>
    </row>
    <row r="98" spans="1:7" x14ac:dyDescent="0.25">
      <c r="A98"/>
      <c r="B98"/>
      <c r="C98"/>
      <c r="D98"/>
      <c r="E98"/>
      <c r="F98"/>
      <c r="G98"/>
    </row>
    <row r="99" spans="1:7" x14ac:dyDescent="0.25">
      <c r="A99"/>
      <c r="B99"/>
      <c r="C99"/>
      <c r="D99"/>
      <c r="E99"/>
      <c r="F99"/>
      <c r="G99"/>
    </row>
    <row r="100" spans="1:7" x14ac:dyDescent="0.25">
      <c r="A100"/>
      <c r="B100"/>
      <c r="C100"/>
      <c r="D100"/>
      <c r="E100"/>
      <c r="F100"/>
      <c r="G100"/>
    </row>
    <row r="101" spans="1:7" x14ac:dyDescent="0.25">
      <c r="A101"/>
      <c r="B101"/>
      <c r="C101"/>
      <c r="D101"/>
      <c r="E101"/>
      <c r="F101"/>
      <c r="G101"/>
    </row>
    <row r="102" spans="1:7" x14ac:dyDescent="0.25">
      <c r="A102"/>
      <c r="B102"/>
      <c r="C102"/>
      <c r="D102"/>
      <c r="E102"/>
      <c r="F102"/>
      <c r="G102"/>
    </row>
    <row r="103" spans="1:7" x14ac:dyDescent="0.25">
      <c r="A103"/>
      <c r="B103"/>
      <c r="C103"/>
      <c r="D103"/>
      <c r="E103"/>
      <c r="F103"/>
      <c r="G103"/>
    </row>
    <row r="104" spans="1:7" x14ac:dyDescent="0.25">
      <c r="A104"/>
      <c r="B104"/>
      <c r="C104"/>
      <c r="D104"/>
      <c r="E104"/>
      <c r="F104"/>
      <c r="G104"/>
    </row>
    <row r="105" spans="1:7" x14ac:dyDescent="0.25">
      <c r="A105"/>
      <c r="B105"/>
      <c r="C105"/>
      <c r="D105"/>
      <c r="E105"/>
      <c r="F105"/>
      <c r="G105"/>
    </row>
    <row r="106" spans="1:7" x14ac:dyDescent="0.25">
      <c r="A106"/>
      <c r="B106"/>
      <c r="C106"/>
      <c r="D106"/>
      <c r="E106"/>
      <c r="F106"/>
      <c r="G106"/>
    </row>
    <row r="107" spans="1:7" x14ac:dyDescent="0.25">
      <c r="A107"/>
      <c r="B107"/>
      <c r="C107"/>
      <c r="D107"/>
      <c r="E107"/>
      <c r="F107"/>
      <c r="G107"/>
    </row>
    <row r="108" spans="1:7" x14ac:dyDescent="0.25">
      <c r="A108"/>
      <c r="B108"/>
      <c r="C108"/>
      <c r="D108"/>
      <c r="E108"/>
      <c r="F108"/>
      <c r="G108"/>
    </row>
    <row r="109" spans="1:7" x14ac:dyDescent="0.25">
      <c r="A109"/>
      <c r="B109"/>
      <c r="C109"/>
      <c r="D109"/>
      <c r="E109"/>
      <c r="F109"/>
      <c r="G109"/>
    </row>
    <row r="110" spans="1:7" x14ac:dyDescent="0.25">
      <c r="A110"/>
      <c r="B110"/>
      <c r="C110"/>
      <c r="D110"/>
      <c r="E110"/>
      <c r="F110"/>
      <c r="G110"/>
    </row>
    <row r="111" spans="1:7" x14ac:dyDescent="0.25">
      <c r="A111"/>
      <c r="B111"/>
      <c r="C111"/>
      <c r="D111"/>
      <c r="E111"/>
      <c r="F111"/>
      <c r="G111"/>
    </row>
    <row r="112" spans="1:7" x14ac:dyDescent="0.25">
      <c r="A112"/>
      <c r="B112"/>
      <c r="C112"/>
      <c r="D112"/>
      <c r="E112"/>
      <c r="F112"/>
      <c r="G112"/>
    </row>
    <row r="113" spans="1:7" x14ac:dyDescent="0.25">
      <c r="A113"/>
      <c r="B113"/>
      <c r="C113"/>
      <c r="D113"/>
      <c r="E113"/>
      <c r="F113"/>
      <c r="G113"/>
    </row>
    <row r="114" spans="1:7" x14ac:dyDescent="0.25">
      <c r="A114"/>
      <c r="B114"/>
      <c r="C114"/>
      <c r="D114"/>
      <c r="E114"/>
      <c r="F114"/>
      <c r="G114"/>
    </row>
    <row r="115" spans="1:7" x14ac:dyDescent="0.25">
      <c r="A115"/>
      <c r="B115"/>
      <c r="C115"/>
      <c r="D115"/>
      <c r="E115"/>
      <c r="F115"/>
      <c r="G115"/>
    </row>
    <row r="116" spans="1:7" x14ac:dyDescent="0.25">
      <c r="A116"/>
      <c r="B116"/>
      <c r="C116"/>
      <c r="D116"/>
      <c r="E116"/>
      <c r="F116"/>
      <c r="G116"/>
    </row>
    <row r="117" spans="1:7" x14ac:dyDescent="0.25">
      <c r="A117"/>
      <c r="B117"/>
      <c r="C117"/>
      <c r="D117"/>
      <c r="E117"/>
      <c r="F117"/>
      <c r="G117"/>
    </row>
    <row r="118" spans="1:7" x14ac:dyDescent="0.25">
      <c r="A118"/>
      <c r="B118"/>
      <c r="C118"/>
      <c r="D118"/>
      <c r="E118"/>
      <c r="F118"/>
      <c r="G118"/>
    </row>
    <row r="119" spans="1:7" x14ac:dyDescent="0.25">
      <c r="A119"/>
      <c r="B119"/>
      <c r="C119"/>
      <c r="D119"/>
      <c r="E119"/>
      <c r="F119"/>
      <c r="G119"/>
    </row>
    <row r="120" spans="1:7" x14ac:dyDescent="0.25">
      <c r="A120"/>
      <c r="B120"/>
      <c r="C120"/>
      <c r="D120"/>
      <c r="E120"/>
      <c r="F120"/>
      <c r="G120"/>
    </row>
    <row r="121" spans="1:7" x14ac:dyDescent="0.25">
      <c r="A121"/>
      <c r="B121"/>
      <c r="C121"/>
      <c r="D121"/>
      <c r="E121"/>
      <c r="F121"/>
      <c r="G121"/>
    </row>
    <row r="122" spans="1:7" x14ac:dyDescent="0.25">
      <c r="A122"/>
      <c r="B122"/>
      <c r="C122"/>
      <c r="D122"/>
      <c r="E122"/>
      <c r="F122"/>
      <c r="G122"/>
    </row>
    <row r="123" spans="1:7" x14ac:dyDescent="0.25">
      <c r="A123"/>
      <c r="B123"/>
      <c r="C123"/>
      <c r="D123"/>
      <c r="E123"/>
      <c r="F123"/>
      <c r="G123"/>
    </row>
    <row r="124" spans="1:7" x14ac:dyDescent="0.25">
      <c r="A124"/>
      <c r="B124"/>
      <c r="C124"/>
      <c r="D124"/>
      <c r="E124"/>
      <c r="F124"/>
      <c r="G124"/>
    </row>
    <row r="125" spans="1:7" x14ac:dyDescent="0.25">
      <c r="A125"/>
      <c r="B125"/>
      <c r="C125"/>
      <c r="D125"/>
      <c r="E125"/>
      <c r="F125"/>
      <c r="G125"/>
    </row>
    <row r="126" spans="1:7" x14ac:dyDescent="0.25">
      <c r="A126"/>
      <c r="B126"/>
      <c r="C126"/>
      <c r="D126"/>
      <c r="E126"/>
      <c r="F126"/>
      <c r="G126"/>
    </row>
    <row r="127" spans="1:7" x14ac:dyDescent="0.25">
      <c r="A127"/>
      <c r="B127"/>
      <c r="C127"/>
      <c r="D127"/>
      <c r="E127"/>
      <c r="F127"/>
      <c r="G127"/>
    </row>
    <row r="128" spans="1:7" x14ac:dyDescent="0.25">
      <c r="A128"/>
      <c r="B128"/>
      <c r="C128"/>
      <c r="D128"/>
      <c r="E128"/>
      <c r="F128"/>
      <c r="G128"/>
    </row>
    <row r="129" spans="1:7" x14ac:dyDescent="0.25">
      <c r="A129"/>
      <c r="B129"/>
      <c r="C129"/>
      <c r="D129"/>
      <c r="E129"/>
      <c r="F129"/>
      <c r="G129"/>
    </row>
    <row r="130" spans="1:7" x14ac:dyDescent="0.25">
      <c r="A130"/>
      <c r="B130"/>
      <c r="C130"/>
      <c r="D130"/>
      <c r="E130"/>
      <c r="F130"/>
      <c r="G130"/>
    </row>
    <row r="131" spans="1:7" x14ac:dyDescent="0.25">
      <c r="A131"/>
      <c r="B131"/>
      <c r="C131"/>
      <c r="D131"/>
      <c r="E131"/>
      <c r="F131"/>
      <c r="G131"/>
    </row>
    <row r="132" spans="1:7" x14ac:dyDescent="0.25">
      <c r="A132"/>
      <c r="B132"/>
      <c r="C132"/>
      <c r="D132"/>
      <c r="E132"/>
      <c r="F132"/>
      <c r="G132"/>
    </row>
    <row r="133" spans="1:7" x14ac:dyDescent="0.25">
      <c r="A133"/>
      <c r="B133"/>
      <c r="C133"/>
      <c r="D133"/>
      <c r="E133"/>
      <c r="F133"/>
      <c r="G133"/>
    </row>
    <row r="134" spans="1:7" x14ac:dyDescent="0.25">
      <c r="A134"/>
      <c r="B134"/>
      <c r="C134"/>
      <c r="D134"/>
      <c r="E134"/>
      <c r="F134"/>
      <c r="G134"/>
    </row>
    <row r="135" spans="1:7" x14ac:dyDescent="0.25">
      <c r="A135"/>
      <c r="B135"/>
      <c r="C135"/>
      <c r="D135"/>
      <c r="E135"/>
      <c r="F135"/>
      <c r="G135"/>
    </row>
    <row r="136" spans="1:7" x14ac:dyDescent="0.25">
      <c r="A136"/>
      <c r="B136"/>
      <c r="C136"/>
      <c r="D136"/>
      <c r="E136"/>
      <c r="F136"/>
      <c r="G136"/>
    </row>
    <row r="137" spans="1:7" x14ac:dyDescent="0.25">
      <c r="A137"/>
      <c r="B137"/>
      <c r="C137"/>
      <c r="D137"/>
      <c r="E137"/>
      <c r="F137"/>
      <c r="G137"/>
    </row>
    <row r="138" spans="1:7" x14ac:dyDescent="0.25">
      <c r="A138"/>
      <c r="B138"/>
      <c r="C138"/>
      <c r="D138"/>
      <c r="E138"/>
      <c r="F138"/>
      <c r="G138"/>
    </row>
    <row r="139" spans="1:7" x14ac:dyDescent="0.25">
      <c r="A139"/>
      <c r="B139"/>
      <c r="C139"/>
      <c r="D139"/>
      <c r="E139"/>
      <c r="F139"/>
      <c r="G139"/>
    </row>
    <row r="140" spans="1:7" x14ac:dyDescent="0.25">
      <c r="A140"/>
      <c r="B140"/>
      <c r="C140"/>
      <c r="D140"/>
      <c r="E140"/>
      <c r="F140"/>
      <c r="G140"/>
    </row>
    <row r="141" spans="1:7" x14ac:dyDescent="0.25">
      <c r="A141"/>
      <c r="B141"/>
      <c r="C141"/>
      <c r="D141"/>
      <c r="E141"/>
      <c r="F141"/>
      <c r="G141"/>
    </row>
    <row r="142" spans="1:7" x14ac:dyDescent="0.25">
      <c r="A142"/>
      <c r="B142"/>
      <c r="C142"/>
      <c r="D142"/>
      <c r="E142"/>
      <c r="F142"/>
      <c r="G142"/>
    </row>
    <row r="143" spans="1:7" x14ac:dyDescent="0.25">
      <c r="A143"/>
      <c r="B143"/>
      <c r="C143"/>
      <c r="D143"/>
      <c r="E143"/>
      <c r="F143"/>
      <c r="G143"/>
    </row>
    <row r="144" spans="1:7" x14ac:dyDescent="0.25">
      <c r="A144"/>
      <c r="B144"/>
      <c r="C144"/>
      <c r="D144"/>
      <c r="E144"/>
      <c r="F144"/>
      <c r="G144"/>
    </row>
    <row r="145" spans="1:7" x14ac:dyDescent="0.25">
      <c r="A145"/>
      <c r="B145"/>
      <c r="C145"/>
      <c r="D145"/>
      <c r="E145"/>
      <c r="F145"/>
      <c r="G145"/>
    </row>
    <row r="146" spans="1:7" x14ac:dyDescent="0.25">
      <c r="A146"/>
      <c r="B146"/>
      <c r="C146"/>
      <c r="D146"/>
      <c r="E146"/>
      <c r="F146"/>
      <c r="G146"/>
    </row>
    <row r="147" spans="1:7" x14ac:dyDescent="0.25">
      <c r="A147"/>
      <c r="B147"/>
      <c r="C147"/>
      <c r="D147"/>
      <c r="E147"/>
      <c r="F147"/>
      <c r="G147"/>
    </row>
    <row r="148" spans="1:7" x14ac:dyDescent="0.25">
      <c r="A148"/>
      <c r="B148"/>
      <c r="C148"/>
      <c r="D148"/>
      <c r="E148"/>
      <c r="F148"/>
      <c r="G148"/>
    </row>
    <row r="149" spans="1:7" x14ac:dyDescent="0.25">
      <c r="A149"/>
      <c r="B149"/>
      <c r="C149"/>
      <c r="D149"/>
      <c r="E149"/>
      <c r="F149"/>
      <c r="G149"/>
    </row>
    <row r="150" spans="1:7" x14ac:dyDescent="0.25">
      <c r="A150"/>
      <c r="B150"/>
      <c r="C150"/>
      <c r="D150"/>
      <c r="E150"/>
      <c r="F150"/>
      <c r="G150"/>
    </row>
    <row r="151" spans="1:7" x14ac:dyDescent="0.25">
      <c r="A151"/>
      <c r="B151"/>
      <c r="C151"/>
      <c r="D151"/>
      <c r="E151"/>
      <c r="F151"/>
      <c r="G151"/>
    </row>
    <row r="152" spans="1:7" x14ac:dyDescent="0.25">
      <c r="A152"/>
      <c r="B152"/>
      <c r="C152"/>
      <c r="D152"/>
      <c r="E152"/>
      <c r="F152"/>
      <c r="G152"/>
    </row>
    <row r="153" spans="1:7" x14ac:dyDescent="0.25">
      <c r="A153"/>
      <c r="B153"/>
      <c r="C153"/>
      <c r="D153"/>
      <c r="E153"/>
      <c r="F153"/>
      <c r="G153"/>
    </row>
    <row r="154" spans="1:7" x14ac:dyDescent="0.25">
      <c r="A154"/>
      <c r="B154"/>
      <c r="C154"/>
      <c r="D154"/>
      <c r="E154"/>
      <c r="F154"/>
      <c r="G154"/>
    </row>
    <row r="155" spans="1:7" x14ac:dyDescent="0.25">
      <c r="A155"/>
      <c r="B155"/>
      <c r="C155"/>
      <c r="D155"/>
      <c r="E155"/>
      <c r="F155"/>
      <c r="G155"/>
    </row>
    <row r="156" spans="1:7" x14ac:dyDescent="0.25">
      <c r="A156"/>
      <c r="B156"/>
      <c r="C156"/>
      <c r="D156"/>
      <c r="E156"/>
      <c r="F156"/>
      <c r="G156"/>
    </row>
    <row r="157" spans="1:7" x14ac:dyDescent="0.25">
      <c r="A157"/>
      <c r="B157"/>
      <c r="C157"/>
      <c r="D157"/>
      <c r="E157"/>
      <c r="F157"/>
      <c r="G157"/>
    </row>
    <row r="158" spans="1:7" x14ac:dyDescent="0.25">
      <c r="A158"/>
      <c r="B158"/>
      <c r="C158"/>
      <c r="D158"/>
      <c r="E158"/>
      <c r="F158"/>
      <c r="G158"/>
    </row>
    <row r="159" spans="1:7" x14ac:dyDescent="0.25">
      <c r="A159"/>
      <c r="B159"/>
      <c r="C159"/>
      <c r="D159"/>
      <c r="E159"/>
      <c r="F159"/>
      <c r="G159"/>
    </row>
    <row r="160" spans="1:7" x14ac:dyDescent="0.25">
      <c r="A160"/>
      <c r="B160"/>
      <c r="C160"/>
      <c r="D160"/>
      <c r="E160"/>
      <c r="F160"/>
      <c r="G160"/>
    </row>
    <row r="161" spans="1:7" x14ac:dyDescent="0.25">
      <c r="A161"/>
      <c r="B161"/>
      <c r="C161"/>
      <c r="D161"/>
      <c r="E161"/>
      <c r="F161"/>
      <c r="G161"/>
    </row>
    <row r="162" spans="1:7" x14ac:dyDescent="0.25">
      <c r="A162"/>
      <c r="B162"/>
      <c r="C162"/>
      <c r="D162"/>
      <c r="E162"/>
      <c r="F162"/>
      <c r="G162"/>
    </row>
    <row r="163" spans="1:7" x14ac:dyDescent="0.25">
      <c r="A163"/>
      <c r="B163"/>
      <c r="C163"/>
      <c r="D163"/>
      <c r="E163"/>
      <c r="F163"/>
      <c r="G163"/>
    </row>
    <row r="164" spans="1:7" x14ac:dyDescent="0.25">
      <c r="A164"/>
      <c r="B164"/>
      <c r="C164"/>
      <c r="D164"/>
      <c r="E164"/>
      <c r="F164"/>
      <c r="G164"/>
    </row>
    <row r="165" spans="1:7" x14ac:dyDescent="0.25">
      <c r="A165"/>
      <c r="B165"/>
      <c r="C165"/>
      <c r="D165"/>
      <c r="E165"/>
      <c r="F165"/>
      <c r="G165"/>
    </row>
    <row r="166" spans="1:7" x14ac:dyDescent="0.25">
      <c r="A166"/>
      <c r="B166"/>
      <c r="C166"/>
      <c r="D166"/>
      <c r="E166"/>
      <c r="F166"/>
      <c r="G166"/>
    </row>
    <row r="167" spans="1:7" x14ac:dyDescent="0.25">
      <c r="A167"/>
      <c r="B167"/>
      <c r="C167"/>
      <c r="D167"/>
      <c r="E167"/>
      <c r="F167"/>
      <c r="G167"/>
    </row>
    <row r="168" spans="1:7" x14ac:dyDescent="0.25">
      <c r="A168"/>
      <c r="B168"/>
      <c r="C168"/>
      <c r="D168"/>
      <c r="E168"/>
      <c r="F168"/>
      <c r="G168"/>
    </row>
    <row r="169" spans="1:7" x14ac:dyDescent="0.25">
      <c r="A169"/>
      <c r="B169"/>
      <c r="C169"/>
      <c r="D169"/>
      <c r="E169"/>
      <c r="F169"/>
      <c r="G169"/>
    </row>
    <row r="170" spans="1:7" x14ac:dyDescent="0.25">
      <c r="A170"/>
      <c r="B170"/>
      <c r="C170"/>
      <c r="D170"/>
      <c r="E170"/>
      <c r="F170"/>
      <c r="G170"/>
    </row>
    <row r="171" spans="1:7" x14ac:dyDescent="0.25">
      <c r="A171"/>
      <c r="B171"/>
      <c r="C171"/>
      <c r="D171"/>
      <c r="E171"/>
      <c r="F171"/>
      <c r="G171"/>
    </row>
    <row r="172" spans="1:7" x14ac:dyDescent="0.25">
      <c r="A172"/>
      <c r="B172"/>
      <c r="C172"/>
      <c r="D172"/>
      <c r="E172"/>
      <c r="F172"/>
      <c r="G172"/>
    </row>
    <row r="173" spans="1:7" x14ac:dyDescent="0.25">
      <c r="A173"/>
      <c r="B173"/>
      <c r="C173"/>
      <c r="D173"/>
      <c r="E173"/>
      <c r="F173"/>
      <c r="G173"/>
    </row>
    <row r="174" spans="1:7" x14ac:dyDescent="0.25">
      <c r="A174"/>
      <c r="B174"/>
      <c r="C174"/>
      <c r="D174"/>
      <c r="E174"/>
      <c r="F174"/>
      <c r="G174"/>
    </row>
    <row r="175" spans="1:7" x14ac:dyDescent="0.25">
      <c r="A175"/>
      <c r="B175"/>
      <c r="C175"/>
      <c r="D175"/>
      <c r="E175"/>
      <c r="F175"/>
      <c r="G175"/>
    </row>
    <row r="176" spans="1:7" x14ac:dyDescent="0.25">
      <c r="A176"/>
      <c r="B176"/>
      <c r="C176"/>
      <c r="D176"/>
      <c r="E176"/>
      <c r="F176"/>
      <c r="G176"/>
    </row>
    <row r="177" spans="1:7" x14ac:dyDescent="0.25">
      <c r="A177"/>
      <c r="B177"/>
      <c r="C177"/>
      <c r="D177"/>
      <c r="E177"/>
      <c r="F177"/>
      <c r="G177"/>
    </row>
    <row r="178" spans="1:7" x14ac:dyDescent="0.25">
      <c r="A178"/>
      <c r="B178"/>
      <c r="C178"/>
      <c r="D178"/>
      <c r="E178"/>
      <c r="F178"/>
      <c r="G178"/>
    </row>
    <row r="179" spans="1:7" x14ac:dyDescent="0.25">
      <c r="A179"/>
      <c r="B179"/>
      <c r="C179"/>
      <c r="D179"/>
      <c r="E179"/>
      <c r="F179"/>
      <c r="G179"/>
    </row>
    <row r="180" spans="1:7" x14ac:dyDescent="0.25">
      <c r="A180"/>
      <c r="B180"/>
      <c r="C180"/>
      <c r="D180"/>
      <c r="E180"/>
      <c r="F180"/>
      <c r="G180"/>
    </row>
    <row r="181" spans="1:7" x14ac:dyDescent="0.25">
      <c r="A181"/>
      <c r="B181"/>
      <c r="C181"/>
      <c r="D181"/>
      <c r="E181"/>
      <c r="F181"/>
      <c r="G181"/>
    </row>
    <row r="182" spans="1:7" x14ac:dyDescent="0.25">
      <c r="A182"/>
      <c r="B182"/>
      <c r="C182"/>
      <c r="D182"/>
      <c r="E182"/>
      <c r="F182"/>
      <c r="G182"/>
    </row>
    <row r="183" spans="1:7" x14ac:dyDescent="0.25">
      <c r="A183"/>
      <c r="B183"/>
      <c r="C183"/>
      <c r="D183"/>
      <c r="E183"/>
      <c r="F183"/>
      <c r="G183"/>
    </row>
    <row r="184" spans="1:7" x14ac:dyDescent="0.25">
      <c r="A184"/>
      <c r="B184"/>
      <c r="C184"/>
      <c r="D184"/>
      <c r="E184"/>
      <c r="F184"/>
      <c r="G184"/>
    </row>
    <row r="185" spans="1:7" x14ac:dyDescent="0.25">
      <c r="A185"/>
      <c r="B185"/>
      <c r="C185"/>
      <c r="D185"/>
      <c r="E185"/>
      <c r="F185"/>
      <c r="G185"/>
    </row>
    <row r="186" spans="1:7" x14ac:dyDescent="0.25">
      <c r="A186"/>
      <c r="B186"/>
      <c r="C186"/>
      <c r="D186"/>
      <c r="E186"/>
      <c r="F186"/>
      <c r="G186"/>
    </row>
    <row r="187" spans="1:7" x14ac:dyDescent="0.25">
      <c r="A187"/>
      <c r="B187"/>
      <c r="C187"/>
      <c r="D187"/>
      <c r="E187"/>
      <c r="F187"/>
      <c r="G187"/>
    </row>
    <row r="188" spans="1:7" x14ac:dyDescent="0.25">
      <c r="A188"/>
      <c r="B188"/>
      <c r="C188"/>
      <c r="D188"/>
      <c r="E188"/>
      <c r="F188"/>
      <c r="G188"/>
    </row>
    <row r="189" spans="1:7" x14ac:dyDescent="0.25">
      <c r="A189"/>
      <c r="B189"/>
      <c r="C189"/>
      <c r="D189"/>
      <c r="E189"/>
      <c r="F189"/>
      <c r="G189"/>
    </row>
    <row r="190" spans="1:7" x14ac:dyDescent="0.25">
      <c r="A190"/>
      <c r="B190"/>
      <c r="C190"/>
      <c r="D190"/>
      <c r="E190"/>
      <c r="F190"/>
      <c r="G190"/>
    </row>
    <row r="191" spans="1:7" x14ac:dyDescent="0.25">
      <c r="A191"/>
      <c r="B191"/>
      <c r="C191"/>
      <c r="D191"/>
      <c r="E191"/>
      <c r="F191"/>
      <c r="G191"/>
    </row>
    <row r="192" spans="1:7" x14ac:dyDescent="0.25">
      <c r="A192"/>
      <c r="B192"/>
      <c r="C192"/>
      <c r="D192"/>
      <c r="E192"/>
      <c r="F192"/>
      <c r="G192"/>
    </row>
    <row r="193" spans="1:7" x14ac:dyDescent="0.25">
      <c r="A193"/>
      <c r="B193"/>
      <c r="C193"/>
      <c r="D193"/>
      <c r="E193"/>
      <c r="F193"/>
      <c r="G193"/>
    </row>
    <row r="194" spans="1:7" x14ac:dyDescent="0.25">
      <c r="A194"/>
      <c r="B194"/>
      <c r="C194"/>
      <c r="D194"/>
      <c r="E194"/>
      <c r="F194"/>
      <c r="G194"/>
    </row>
    <row r="195" spans="1:7" x14ac:dyDescent="0.25">
      <c r="F195"/>
      <c r="G195"/>
    </row>
    <row r="196" spans="1:7" x14ac:dyDescent="0.25">
      <c r="F196"/>
      <c r="G196"/>
    </row>
  </sheetData>
  <sheetProtection password="CD78" sheet="1" objects="1" scenarios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6"/>
  <sheetViews>
    <sheetView topLeftCell="D1" workbookViewId="0">
      <selection activeCell="F24" sqref="F24"/>
    </sheetView>
  </sheetViews>
  <sheetFormatPr baseColWidth="10" defaultRowHeight="15" x14ac:dyDescent="0.25"/>
  <cols>
    <col min="2" max="2" width="16.7109375" customWidth="1"/>
    <col min="3" max="3" width="34.140625" customWidth="1"/>
    <col min="4" max="4" width="20" customWidth="1"/>
    <col min="5" max="5" width="45.5703125" customWidth="1"/>
    <col min="6" max="6" width="44.28515625" customWidth="1"/>
  </cols>
  <sheetData>
    <row r="1" spans="1:19" ht="18.75" x14ac:dyDescent="0.3">
      <c r="A1" s="26"/>
      <c r="B1" s="27"/>
      <c r="C1" s="27"/>
      <c r="D1" s="27"/>
      <c r="E1" s="27"/>
      <c r="F1" s="27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20.25" x14ac:dyDescent="0.35">
      <c r="A2" s="26"/>
      <c r="B2" s="32"/>
      <c r="C2" s="32"/>
      <c r="D2" s="32"/>
      <c r="E2" s="33" t="s">
        <v>38</v>
      </c>
      <c r="F2" s="27"/>
      <c r="G2" s="28" t="s">
        <v>41</v>
      </c>
      <c r="H2" s="29"/>
      <c r="I2" s="54" t="s">
        <v>39</v>
      </c>
      <c r="J2" s="54"/>
      <c r="K2" s="55" t="s">
        <v>1</v>
      </c>
      <c r="L2" s="57">
        <v>0.67</v>
      </c>
      <c r="M2" s="26"/>
      <c r="N2" s="26"/>
      <c r="O2" s="26"/>
      <c r="P2" s="26"/>
      <c r="Q2" s="26"/>
      <c r="R2" s="26"/>
      <c r="S2" s="26"/>
    </row>
    <row r="3" spans="1:19" ht="18.75" x14ac:dyDescent="0.3">
      <c r="A3" s="26"/>
      <c r="B3" s="32" t="s">
        <v>36</v>
      </c>
      <c r="C3" s="32" t="s">
        <v>69</v>
      </c>
      <c r="D3" s="32" t="s">
        <v>40</v>
      </c>
      <c r="E3" s="33">
        <v>53</v>
      </c>
      <c r="F3" s="27"/>
      <c r="G3" s="30"/>
      <c r="H3" s="31"/>
      <c r="I3" s="31"/>
      <c r="J3" s="31"/>
      <c r="K3" s="56" t="s">
        <v>10</v>
      </c>
      <c r="L3" s="58">
        <v>0.33</v>
      </c>
      <c r="M3" s="26"/>
      <c r="N3" s="26"/>
      <c r="O3" s="26"/>
      <c r="P3" s="26"/>
      <c r="Q3" s="26"/>
      <c r="R3" s="26"/>
      <c r="S3" s="26"/>
    </row>
    <row r="4" spans="1:19" ht="20.25" x14ac:dyDescent="0.35">
      <c r="A4" s="26"/>
      <c r="B4" s="32"/>
      <c r="C4" s="32" t="s">
        <v>70</v>
      </c>
      <c r="D4" s="32" t="s">
        <v>39</v>
      </c>
      <c r="E4" s="33">
        <v>37</v>
      </c>
      <c r="F4" s="27"/>
      <c r="G4" s="43" t="s">
        <v>68</v>
      </c>
      <c r="H4" s="44"/>
      <c r="I4" s="44"/>
      <c r="J4" s="44"/>
      <c r="K4" s="44"/>
      <c r="L4" s="45"/>
      <c r="M4" s="26"/>
      <c r="N4" s="26"/>
      <c r="O4" s="26"/>
      <c r="P4" s="26"/>
      <c r="Q4" s="26"/>
      <c r="R4" s="26"/>
      <c r="S4" s="26"/>
    </row>
    <row r="5" spans="1:19" ht="18.75" x14ac:dyDescent="0.3">
      <c r="A5" s="26"/>
      <c r="B5" s="32"/>
      <c r="C5" s="32" t="s">
        <v>71</v>
      </c>
      <c r="D5" s="32" t="s">
        <v>37</v>
      </c>
      <c r="E5" s="33">
        <v>10</v>
      </c>
      <c r="F5" s="27" t="s">
        <v>42</v>
      </c>
      <c r="G5" s="34" t="s">
        <v>44</v>
      </c>
      <c r="H5" s="35"/>
      <c r="I5" s="35"/>
      <c r="J5" s="35"/>
      <c r="K5" s="35"/>
      <c r="L5" s="36"/>
      <c r="M5" s="26"/>
      <c r="N5" s="26"/>
      <c r="O5" s="26"/>
      <c r="P5" s="26"/>
      <c r="Q5" s="26"/>
      <c r="R5" s="26"/>
      <c r="S5" s="26"/>
    </row>
    <row r="6" spans="1:19" ht="18.75" x14ac:dyDescent="0.3">
      <c r="A6" s="26"/>
      <c r="B6" s="32"/>
      <c r="C6" s="32" t="s">
        <v>72</v>
      </c>
      <c r="D6" s="32" t="s">
        <v>19</v>
      </c>
      <c r="E6" s="33" t="s">
        <v>43</v>
      </c>
      <c r="F6" s="27" t="s">
        <v>45</v>
      </c>
      <c r="G6" s="37" t="s">
        <v>31</v>
      </c>
      <c r="H6" s="38"/>
      <c r="I6" s="38"/>
      <c r="J6" s="38"/>
      <c r="K6" s="38"/>
      <c r="L6" s="39"/>
      <c r="M6" s="26"/>
      <c r="N6" s="26"/>
      <c r="O6" s="26"/>
      <c r="P6" s="26"/>
      <c r="Q6" s="26"/>
      <c r="R6" s="26"/>
      <c r="S6" s="26"/>
    </row>
    <row r="7" spans="1:19" ht="18.75" x14ac:dyDescent="0.3">
      <c r="A7" s="26"/>
      <c r="B7" s="27"/>
      <c r="C7" s="27"/>
      <c r="D7" s="27"/>
      <c r="E7" s="27"/>
      <c r="F7" s="27"/>
      <c r="G7" s="40" t="s">
        <v>32</v>
      </c>
      <c r="H7" s="41"/>
      <c r="I7" s="41"/>
      <c r="J7" s="41"/>
      <c r="K7" s="41"/>
      <c r="L7" s="42"/>
      <c r="M7" s="26"/>
      <c r="N7" s="26"/>
      <c r="O7" s="26"/>
      <c r="P7" s="26"/>
      <c r="Q7" s="26"/>
      <c r="R7" s="26"/>
      <c r="S7" s="26"/>
    </row>
    <row r="8" spans="1:19" ht="20.25" x14ac:dyDescent="0.35">
      <c r="A8" s="26"/>
      <c r="B8" s="52" t="s">
        <v>46</v>
      </c>
      <c r="C8" s="52"/>
      <c r="D8" s="52" t="s">
        <v>82</v>
      </c>
      <c r="E8" s="52"/>
      <c r="F8" s="27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ht="18.75" x14ac:dyDescent="0.3">
      <c r="A9" s="26"/>
      <c r="B9" s="52"/>
      <c r="C9" s="52"/>
      <c r="D9" s="53" t="s">
        <v>75</v>
      </c>
      <c r="E9" s="52"/>
      <c r="F9" s="47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19" ht="18.75" x14ac:dyDescent="0.3">
      <c r="A10" s="26"/>
      <c r="B10" s="48" t="s">
        <v>47</v>
      </c>
      <c r="C10" s="49"/>
      <c r="D10" s="49"/>
      <c r="E10" s="49"/>
      <c r="F10" s="27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ht="20.25" x14ac:dyDescent="0.35">
      <c r="A11" s="26"/>
      <c r="B11" s="48" t="s">
        <v>73</v>
      </c>
      <c r="C11" s="49"/>
      <c r="D11" s="49" t="s">
        <v>74</v>
      </c>
      <c r="E11" s="49"/>
      <c r="F11" s="27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ht="23.25" x14ac:dyDescent="0.35">
      <c r="A12" s="26"/>
      <c r="B12" s="48" t="s">
        <v>83</v>
      </c>
      <c r="C12" s="49"/>
      <c r="D12" s="49" t="s">
        <v>81</v>
      </c>
      <c r="E12" s="49"/>
      <c r="F12" s="4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ht="23.25" x14ac:dyDescent="0.35">
      <c r="A13" s="26"/>
      <c r="B13" s="49" t="s">
        <v>46</v>
      </c>
      <c r="C13" s="50"/>
      <c r="D13" s="51">
        <v>0.51500000000000001</v>
      </c>
      <c r="E13" s="50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</row>
    <row r="15" spans="1:19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</row>
    <row r="20" spans="1:19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19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</row>
    <row r="22" spans="1:19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</row>
    <row r="23" spans="1:19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</row>
    <row r="24" spans="1:19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</row>
    <row r="25" spans="1:19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</row>
    <row r="26" spans="1:19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</row>
    <row r="27" spans="1:19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</row>
    <row r="28" spans="1:19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</row>
    <row r="29" spans="1:19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</row>
    <row r="30" spans="1:19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1:19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2" spans="1:19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</row>
    <row r="34" spans="1:19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</row>
    <row r="36" spans="1:19" x14ac:dyDescent="0.25">
      <c r="B36" s="5"/>
      <c r="C36" s="5"/>
      <c r="D36" s="5"/>
      <c r="E36" s="5"/>
    </row>
  </sheetData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r:id="rId5">
            <anchor moveWithCells="1">
              <from>
                <xdr:col>6</xdr:col>
                <xdr:colOff>0</xdr:colOff>
                <xdr:row>4</xdr:row>
                <xdr:rowOff>0</xdr:rowOff>
              </from>
              <to>
                <xdr:col>13</xdr:col>
                <xdr:colOff>238125</xdr:colOff>
                <xdr:row>9</xdr:row>
                <xdr:rowOff>219075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ADF</vt:lpstr>
      <vt:lpstr>Typ 20</vt:lpstr>
      <vt:lpstr>Typ22.3</vt:lpstr>
      <vt:lpstr>Zusatzinformationen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Bioconsult Schuchardt &amp; Scholle GBR</dc:creator>
  <cp:lastModifiedBy>Besitzer</cp:lastModifiedBy>
  <dcterms:created xsi:type="dcterms:W3CDTF">2013-08-05T15:59:58Z</dcterms:created>
  <dcterms:modified xsi:type="dcterms:W3CDTF">2014-02-19T18:20:36Z</dcterms:modified>
</cp:coreProperties>
</file>